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105" windowWidth="15480" windowHeight="9225" activeTab="0"/>
  </bookViews>
  <sheets>
    <sheet name="Matrix" sheetId="1" r:id="rId1"/>
    <sheet name="Summary" sheetId="2" r:id="rId2"/>
    <sheet name="Sheet3" sheetId="3" r:id="rId3"/>
  </sheets>
  <definedNames>
    <definedName name="_xlnm.Print_Area" localSheetId="0">'Matrix'!$A$2:$L$73</definedName>
    <definedName name="_xlnm.Print_Area" localSheetId="1">'Summary'!$A$1:$E$38</definedName>
    <definedName name="_xlnm.Print_Titles" localSheetId="0">'Matrix'!$1:$1</definedName>
    <definedName name="Ratings">'Matrix'!$V$2:$W$6</definedName>
    <definedName name="Weightings">'Matrix'!$V$7:$W$9</definedName>
    <definedName name="Z_93C36FBB_7338_469F_B323_72CB546A432E_.wvu.Cols" localSheetId="0" hidden="1">'Matrix'!$O:$W</definedName>
    <definedName name="Z_93C36FBB_7338_469F_B323_72CB546A432E_.wvu.PrintArea" localSheetId="0" hidden="1">'Matrix'!$A$2:$L$73</definedName>
    <definedName name="Z_93C36FBB_7338_469F_B323_72CB546A432E_.wvu.PrintArea" localSheetId="1" hidden="1">'Summary'!$A$1:$E$38</definedName>
    <definedName name="Z_93C36FBB_7338_469F_B323_72CB546A432E_.wvu.PrintTitles" localSheetId="0" hidden="1">'Matrix'!$1:$1</definedName>
    <definedName name="Z_FAA06381_DC8C_4DF6_BFB6_E9969BDB8424_.wvu.Cols" localSheetId="0" hidden="1">'Matrix'!$O:$W</definedName>
    <definedName name="Z_FAA06381_DC8C_4DF6_BFB6_E9969BDB8424_.wvu.PrintArea" localSheetId="0" hidden="1">'Matrix'!$A$2:$L$73</definedName>
    <definedName name="Z_FAA06381_DC8C_4DF6_BFB6_E9969BDB8424_.wvu.PrintArea" localSheetId="1" hidden="1">'Summary'!$A$1:$E$38</definedName>
    <definedName name="Z_FAA06381_DC8C_4DF6_BFB6_E9969BDB8424_.wvu.PrintTitles" localSheetId="0" hidden="1">'Matrix'!$1:$1</definedName>
  </definedNames>
  <calcPr fullCalcOnLoad="1"/>
</workbook>
</file>

<file path=xl/sharedStrings.xml><?xml version="1.0" encoding="utf-8"?>
<sst xmlns="http://schemas.openxmlformats.org/spreadsheetml/2006/main" count="264" uniqueCount="182">
  <si>
    <t>Market well researched using a variety of methods including 'face to face' contact with potential clients and consequently a clear statement of market position, conditions, including political influences, competition and potential penetration emerging from all of that research.</t>
  </si>
  <si>
    <t>Same as 'good' plus ongoing efforts are made to assist in shaping national strategy by engaging with strategic partners.</t>
  </si>
  <si>
    <t xml:space="preserve">Existing staff experience more than adequate to meet organisational needs with clear evidence seen re inter-changeability of staff and relevant training programmes in place for all staff. </t>
  </si>
  <si>
    <t>Evidence of a rolling programme of contact with all suppliers and record of meetings with potential suppliers where better service or reduced costs may be obtained.</t>
  </si>
  <si>
    <t>Evidence of ongoing regular contact with clients to assess and act on service satisfaction feedback as appropriate.</t>
  </si>
  <si>
    <t>Working from leased premises with a formal lease term of 20 years plus one day minimum or owned premises with additional capacity that meets/exceeds the current business plan requirements.</t>
  </si>
  <si>
    <t>Sufficient capacity to service existing throughput and to meet or incorporates plans to meet the anticipated growth for the duration of the Business Plan i.e. 3 years minimum but ideally 5 years.</t>
  </si>
  <si>
    <t>Sufficient to service existing throughput with all items less than three years old and a highly organised programme in place for replacement.</t>
  </si>
  <si>
    <t>Market researched but unclear role within that market and little by way of competitor information.</t>
  </si>
  <si>
    <t>Market un-researched.</t>
  </si>
  <si>
    <t>Some elements of the organisation's activities fit with national strategies/priorities.</t>
  </si>
  <si>
    <t>Organisation :</t>
  </si>
  <si>
    <t>Social Impact</t>
  </si>
  <si>
    <t>Business Model</t>
  </si>
  <si>
    <t>Finances</t>
  </si>
  <si>
    <t>Organisational Development</t>
  </si>
  <si>
    <t>Targets (Business/Social)</t>
  </si>
  <si>
    <t xml:space="preserve">A pro-active approach is taken to ensure that the majority of the organisation's activities fit with national strategies.                                                                                                    </t>
  </si>
  <si>
    <t xml:space="preserve">Evidence of clear research on competition both existing and potential with a detailed strategy as to how it will be dealt with. </t>
  </si>
  <si>
    <t xml:space="preserve">Existing staff experience sufficient to meet organisational needs with evidence of inter-changeability of staff roles being seen. Also some efforts made to train staff.                                                                                                                                                                                            </t>
  </si>
  <si>
    <t xml:space="preserve">Evidence of a rolling programme of contact with key suppliers.                                                                                                                        </t>
  </si>
  <si>
    <t xml:space="preserve">Evidence of regular ongoing contact with clients to assess service satisfaction levels.                                                                                            </t>
  </si>
  <si>
    <t xml:space="preserve">Working from leased premises with a formal lease term of 5-20 years plus one day minimum or owned premises with additional capacity but does not meet requirements of the current business plan.                                                                                                                                                       </t>
  </si>
  <si>
    <t xml:space="preserve">Sufficient capacity to service existing throughput and to accommodate anticipated growth for the next 24 months.                                                                                                       </t>
  </si>
  <si>
    <t xml:space="preserve">Sufficient to service existing throughput with majority of items less than three years old and plans in place for renewal on a phased basis.                                                                                                          </t>
  </si>
  <si>
    <t>Working from rented space which is under a formal lease for a maximum period of 12 months.                                                                          ▪ Owned premises requiring work to make it 'fit for purpose'.</t>
  </si>
  <si>
    <t>Sufficient capacity for present business throughput but insufficient to accommodate any increase.</t>
  </si>
  <si>
    <t>Sufficient to service throughput but majority of items older than 3 years.</t>
  </si>
  <si>
    <t>Market researched and role within market realistically stated but without real definition as to conditions and eventual market penetration.</t>
  </si>
  <si>
    <t>Almost all the organisation's activities fit with national strategies.</t>
  </si>
  <si>
    <t>Evidence of research re competition and some indication of strategy to offset it.</t>
  </si>
  <si>
    <t>Existing staff experience sufficient to meet the organisational needs with evidence of  staff role exchange being carried out.</t>
  </si>
  <si>
    <t>Evidence of a programme of contact with key suppliers.</t>
  </si>
  <si>
    <t>Evidence of periodic contact to assess service satisfaction levels.</t>
  </si>
  <si>
    <t>Working from leased space which is under a formal lease of minimum 5 years.                                                                                           Satisfactorily maintained owned building fit for current purpose.</t>
  </si>
  <si>
    <t>Sufficient capacity to service existing throughput and to accommodate anticipated growth over the next 12 months.</t>
  </si>
  <si>
    <t>Sufficient to service existing throughput with majority of items less than three years old.</t>
  </si>
  <si>
    <t xml:space="preserve">Market researched using a variety of methods including 'face to face' contact with potential clients and some effort at clarifying position in market bearing in mind competition and political influence carried through.                                                                                                                                   </t>
  </si>
  <si>
    <r>
      <t>No cog</t>
    </r>
    <r>
      <rPr>
        <sz val="8"/>
        <rFont val="Times New Roman"/>
        <family val="1"/>
      </rPr>
      <t>n</t>
    </r>
    <r>
      <rPr>
        <sz val="8"/>
        <rFont val="Times New Roman"/>
        <family val="0"/>
      </rPr>
      <t xml:space="preserve">isance taken of competition.                                                                                                                                                                           </t>
    </r>
  </si>
  <si>
    <t xml:space="preserve">Existing staff experience insufficient to meet current organisational needs.                                                                                                      </t>
  </si>
  <si>
    <t xml:space="preserve">No evidence of contact with suppliers.                                                                                                                                                          </t>
  </si>
  <si>
    <t xml:space="preserve">No evidence of contact with clients to assess service satisfaction levels.                                                                                                          </t>
  </si>
  <si>
    <t xml:space="preserve">Working from informal or short term rented space.                                                                                                                                                                       </t>
  </si>
  <si>
    <t xml:space="preserve">Insufficient capacity for existing business throughput.                                                                                                                                                      </t>
  </si>
  <si>
    <t xml:space="preserve">Insufficient to service existing throughput.                                                                                                                                                      </t>
  </si>
  <si>
    <t>Competition recognised but poorly researched with no indication of a strategy to offset it.</t>
  </si>
  <si>
    <t>Existing staff experience insufficient to meet current organisational needs but evidence that efforts are being made to fill any gaps.</t>
  </si>
  <si>
    <t>Some evidence of contact with suppliers.</t>
  </si>
  <si>
    <t>Anecdotal evidence of efforts to contact clients to assess service satisfaction levels.</t>
  </si>
  <si>
    <t xml:space="preserve">Evidence of ability to meet existing market need and flexibility to shift within the market taking account of competition/political influence either actual or potential within that market taking cognisance of USP.                                                                                                                                                              </t>
  </si>
  <si>
    <t xml:space="preserve">Organisation has demonstrated a good understanding of local and national strategies and there are linkages with other sectoral players.                                                                                                                           </t>
  </si>
  <si>
    <t xml:space="preserve">Evidence of a pro-active strategy of ongoing contact with relevant agencies/partners to maintain profile.                                                                 </t>
  </si>
  <si>
    <t>Clearly identified market and account taken of competition/political influences either actual or potential and detailed indication of how organisation would realign itself to the market if the need arose taking cognisance of USP.</t>
  </si>
  <si>
    <t>Organisation has demonstrated a strong understanding of local and national strategies and there are linkages and strong working relations exist with other sectoral players.</t>
  </si>
  <si>
    <t>Clear evidence of an ongoing and regular pro-active programme of contact with appropriate agencies/empathetic organisation's/partners to ensure that vision/mission maintained/heightened on national/local political agenda.</t>
  </si>
  <si>
    <t xml:space="preserve">No clear fit.                                                                                                                                                                                                </t>
  </si>
  <si>
    <t xml:space="preserve">No real awareness of social impact achieved.                                                                                                                                                </t>
  </si>
  <si>
    <t xml:space="preserve">No evidence of  need for services offered.                                                                                                                                                        </t>
  </si>
  <si>
    <t xml:space="preserve">Organisation has no awareness of local and national strategies.                                                                                                                              </t>
  </si>
  <si>
    <t xml:space="preserve">No evidence seen of efforts to maintain profile.                                                                                                                                               </t>
  </si>
  <si>
    <t>Some evidence seen to maintain profile.</t>
  </si>
  <si>
    <t xml:space="preserve">Organisation has demonstrated  little awareness of local and national strategies. </t>
  </si>
  <si>
    <t>Evidence shown that services offered will meet an existing market need but no account taken of competition/political shift either actual or potential  within that market.</t>
  </si>
  <si>
    <t>Some awareness of social impact achieved but anecdotal rather than 'hard' figures.</t>
  </si>
  <si>
    <t>Evidence of 'hard' figures being recorded on an ongoing basis.</t>
  </si>
  <si>
    <t>Evidence of ability to meet existing market need and some account taken of competition/ political shift either actual or potential within that market.</t>
  </si>
  <si>
    <t>Organisation has demonstrated an awareness of local and national strategies.</t>
  </si>
  <si>
    <t>Evidence seen to substantiate efforts to maintain profile through contact with relevant bodies empathetic to organisation's vision/mission.</t>
  </si>
  <si>
    <t>Social impact measurement forms an integral part of the business plan with 'hard' figures being recorded on an ongoing regular basis.</t>
  </si>
  <si>
    <t xml:space="preserve">Accounts showing a trend of losses/ balance sheet deficits.                                                                                                                                     </t>
  </si>
  <si>
    <t>Audited accounts over 12 months old and management accounts older than 6 months.</t>
  </si>
  <si>
    <t>Accounts showing a trend of losses but balance sheet in surplus.</t>
  </si>
  <si>
    <t>Audited accounts less than 12 months old and management accounts no older than 3 months.</t>
  </si>
  <si>
    <t>Accounts showing a trend of profitability and balance sheet surpluses.</t>
  </si>
  <si>
    <t xml:space="preserve">Audited accounts dated within last 6 months and management accounts no older than 3 months.                                                                    </t>
  </si>
  <si>
    <t xml:space="preserve">Accounts showing profitability consistently for the last three years and profitability also displayed in the management accounts for the current financial year.                                                                                                                                                                                                    </t>
  </si>
  <si>
    <t>Audited accounts available within 4 months of the trading year end and management accounts no older than 1 month.</t>
  </si>
  <si>
    <t>Accounts showing balance sheet surplus growth of at least 3% as a result of consistent profitability over the past 4 years. Management accounts showing profitability and cash surpluses.</t>
  </si>
  <si>
    <t xml:space="preserve">Same as 'unsatisfactory' but signs that action is being taken to address. </t>
  </si>
  <si>
    <t>There are some targets but not for both financial and social.</t>
  </si>
  <si>
    <r>
      <t xml:space="preserve">Break even is in excess of 3 years ahead.                                                                                                                                                                     </t>
    </r>
  </si>
  <si>
    <t>Break even occurs between year 2 and year 3.</t>
  </si>
  <si>
    <t>Plans for income generation in evidence but little move in that direction as yet.</t>
  </si>
  <si>
    <t>Sufficient financial resources to meet working capital requirements up to a maximum period of only 12 months.</t>
  </si>
  <si>
    <t>Break even reached within a maximum of 24 months.</t>
  </si>
  <si>
    <t>Income generation accounts for 20% of total turnover.</t>
  </si>
  <si>
    <t xml:space="preserve"> Sufficient financial resources to meet working capital requirements for at least a minimum of 12 months.</t>
  </si>
  <si>
    <t xml:space="preserve">Break even reached in 12-18 months.                                                                                                                                                                  </t>
  </si>
  <si>
    <t xml:space="preserve">Income generation accounts for in excess of 50% of total turnover.                                                                                                                     </t>
  </si>
  <si>
    <t xml:space="preserve">Sufficient working capital to meet the organisation's financial requirements for the currency of the current Business Plan which should be for a period of no less than 2 years.                                                                                                                                                                                                </t>
  </si>
  <si>
    <t>Break even reached in current 12 month period.</t>
  </si>
  <si>
    <t>Income generation accounts for in excess of 70% of total turnover.</t>
  </si>
  <si>
    <t>Sufficient working capital available for the duration of the current Business Plan i.e. minimum of 3 years with a strategy to obtain funding beyond that timescale to meet long term plans. Accounts indicate a reserve sufficient to meet all costs of running the organisation with no income for a minimum period of 6 months.</t>
  </si>
  <si>
    <t xml:space="preserve">Most recent accounts available older than 2 years and no management account information held.                                                                                </t>
  </si>
  <si>
    <t xml:space="preserve">Insufficient financial resources to meet existing working capital requirements.                                                                                                                                        </t>
  </si>
  <si>
    <t xml:space="preserve">No Income generated - organisation totally dependent on grants/donations and fund raising.                                                                                     </t>
  </si>
  <si>
    <t xml:space="preserve">Clear evidence of a pro-active two way approach having been taken re the business planning process.                                                                                            </t>
  </si>
  <si>
    <t>Risk assessment undertaken in last 12 months and evidence of action taken. System also in place to ensure that risks are reviewed annually.</t>
  </si>
  <si>
    <t>Same as 'good' plus a clear indication of a pro-active approach in keeping abreast of legislative changes.</t>
  </si>
  <si>
    <t>Clear evidence of ongoing involvement in the business planning process including any subsequent changes.</t>
  </si>
  <si>
    <t>Evidence of control systems in place to ensure process runs efficiently.</t>
  </si>
  <si>
    <r>
      <t xml:space="preserve">Evidence of control systems in place with a procedure laid down in the event of any interruption to that service process.                                                                                                            </t>
    </r>
  </si>
  <si>
    <t>Evidence of control systems in place with clear procedures laid down to obviate and recover from any problems in the service process. Also evidence of continual improvement being part of the process control function.</t>
  </si>
  <si>
    <t>There are targets for both financial and social but no back up information as to assumptions used.</t>
  </si>
  <si>
    <r>
      <t xml:space="preserve">There are clearly defined targets for both financial and social but no back up information as to assumptions used.                                                                                                           </t>
    </r>
  </si>
  <si>
    <t xml:space="preserve">Same as 'good' but back up evidence available.     </t>
  </si>
  <si>
    <t xml:space="preserve">Clear evidence of leadership qualities and all necessary skills for running the business in place. </t>
  </si>
  <si>
    <t xml:space="preserve">Clear evidence of leadership qualities and all necessary skills in place with a programme of inter-changeability to ensure all key areas are covered adequately.     </t>
  </si>
  <si>
    <t xml:space="preserve"> Same as 'good' but also supported with a strategy to ensure succession.</t>
  </si>
  <si>
    <t>No evidence of control re process.</t>
  </si>
  <si>
    <t xml:space="preserve"> Some evidence of control but no clear guidelines in place.</t>
  </si>
  <si>
    <t>Some evidence vision/mission is being considered.</t>
  </si>
  <si>
    <t>There is a defined vision/mission written into the business plan.</t>
  </si>
  <si>
    <r>
      <t xml:space="preserve">There is a defined and well structured vision and mission written into the business plan.                                                                                  </t>
    </r>
  </si>
  <si>
    <t>Same as 'good' but has been communicated to staff and  contains staff input.</t>
  </si>
  <si>
    <t>Score</t>
  </si>
  <si>
    <t>Some awareness of the issues involved.</t>
  </si>
  <si>
    <t>Some evidence of staff involvement in business planning.</t>
  </si>
  <si>
    <t xml:space="preserve">Evidence of two way involvement in business planning process. </t>
  </si>
  <si>
    <t>Clear understanding of the requirements to be met within legislation.</t>
  </si>
  <si>
    <t>Risk assessment undertaken although older than 1 year.</t>
  </si>
  <si>
    <t xml:space="preserve">Risk assessment undertaken within last 12 months.    </t>
  </si>
  <si>
    <r>
      <t xml:space="preserve">Systems in place to evidence adherence to regulations.                                                                                                                            </t>
    </r>
  </si>
  <si>
    <t>Some evidence of leadership qualities but uncovered skill gaps apparent.</t>
  </si>
  <si>
    <r>
      <t xml:space="preserve">Lack of clear leadership/ experience and skill gaps apparent.                                                                                                                          </t>
    </r>
  </si>
  <si>
    <r>
      <t xml:space="preserve">No clear vision and mission.                                                                                                                                                                                </t>
    </r>
  </si>
  <si>
    <t xml:space="preserve">There are no clear targets.                                                                                                                                                                                               </t>
  </si>
  <si>
    <t>3. Social Impact</t>
  </si>
  <si>
    <t>Awareness</t>
  </si>
  <si>
    <t>Workspace</t>
  </si>
  <si>
    <t>Key Business Factor</t>
  </si>
  <si>
    <t>Satisfactory</t>
  </si>
  <si>
    <t>Competition</t>
  </si>
  <si>
    <t>Staff - Involvement in Business Planning</t>
  </si>
  <si>
    <t>Breadth of experience</t>
  </si>
  <si>
    <t>Supplier relationships</t>
  </si>
  <si>
    <t>Client servicing/new relationship building</t>
  </si>
  <si>
    <t>Business Process</t>
  </si>
  <si>
    <t>Profitability</t>
  </si>
  <si>
    <t>Income generation ratio to total turnover</t>
  </si>
  <si>
    <t>Equipment</t>
  </si>
  <si>
    <t>Risk Awareness</t>
  </si>
  <si>
    <t xml:space="preserve"> Targets (Business/Social)</t>
  </si>
  <si>
    <t>Vision/Mission</t>
  </si>
  <si>
    <t>Communication of Vision/Mission</t>
  </si>
  <si>
    <t>Leadership</t>
  </si>
  <si>
    <t>2. Financial</t>
  </si>
  <si>
    <t>1. Organisational Development</t>
  </si>
  <si>
    <t>4. Business Model</t>
  </si>
  <si>
    <t>Break even timing - Start up/New Venture</t>
  </si>
  <si>
    <t>Funding Resources</t>
  </si>
  <si>
    <t>Premises - Heritable/Leasehold</t>
  </si>
  <si>
    <t>Unsatisfactory</t>
  </si>
  <si>
    <t>Weak</t>
  </si>
  <si>
    <t>Good</t>
  </si>
  <si>
    <t xml:space="preserve">Excellent </t>
  </si>
  <si>
    <t>Fit with Local/National Policies</t>
  </si>
  <si>
    <t>Awareness of Local/National social strategies</t>
  </si>
  <si>
    <t>Legislative Matters</t>
  </si>
  <si>
    <t>Market Need</t>
  </si>
  <si>
    <t>Market Research</t>
  </si>
  <si>
    <t>Organisation Profile</t>
  </si>
  <si>
    <t>Excellent</t>
  </si>
  <si>
    <r>
      <t xml:space="preserve">No evidence of any risk assessment process having been undertaken and no plans for doing so.                                                                               </t>
    </r>
  </si>
  <si>
    <r>
      <t xml:space="preserve">No real evidence of any action covering areas such as Health &amp; Safety, Data Protection, Equal Opportunities etc.                                                    </t>
    </r>
  </si>
  <si>
    <r>
      <t xml:space="preserve">Staff not involved in business planning.                                                                                                                                                                    </t>
    </r>
  </si>
  <si>
    <t>Total</t>
  </si>
  <si>
    <t>Aggregate Score</t>
  </si>
  <si>
    <t>Rating</t>
  </si>
  <si>
    <t>Scores</t>
  </si>
  <si>
    <t>Some evidence of pro-active efforts being made to target and achieve measurable impacts.</t>
  </si>
  <si>
    <t>A</t>
  </si>
  <si>
    <t>B</t>
  </si>
  <si>
    <t>C</t>
  </si>
  <si>
    <r>
      <t xml:space="preserve">The vision/mission has not been shared or explained to staff or stakeholders.                                                                           </t>
    </r>
  </si>
  <si>
    <t>The vision/mission was shared initially with staff but have not been shared since.</t>
  </si>
  <si>
    <t>The vision/mission has been communicated to staff and stakeholders.</t>
  </si>
  <si>
    <r>
      <t xml:space="preserve">The vision/mission has been communicated to staff and stakeholders who are encouraged to provide feedback.     </t>
    </r>
    <r>
      <rPr>
        <sz val="8"/>
        <rFont val="Arial"/>
        <family val="0"/>
      </rPr>
      <t xml:space="preserve">                                                                              </t>
    </r>
  </si>
  <si>
    <t>The vision/mission has been developed following discussion with all employees and communicated across the organisation with feedback mechanism in place to re-assess on a regular basis.</t>
  </si>
  <si>
    <t>Management Information</t>
  </si>
  <si>
    <t>x</t>
  </si>
  <si>
    <t>New Farmers Programme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</si>
</sst>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Red]\(#,##0\)"/>
    <numFmt numFmtId="171" formatCode="#,##0_);[Red]\(#,##0\)"/>
  </numFmts>
  <fonts count="47">
    <font>
      <sz val="10"/>
      <name val="Times New Roman"/>
      <family val="0"/>
    </font>
    <font>
      <i/>
      <sz val="10"/>
      <name val="Arial"/>
      <family val="0"/>
    </font>
    <font>
      <b/>
      <sz val="9"/>
      <name val="Times New Roman"/>
      <family val="1"/>
    </font>
    <font>
      <sz val="9"/>
      <name val="Times New Roman"/>
      <family val="0"/>
    </font>
    <font>
      <i/>
      <sz val="9"/>
      <name val="Arial"/>
      <family val="0"/>
    </font>
    <font>
      <i/>
      <sz val="9"/>
      <name val="Times New Roman"/>
      <family val="0"/>
    </font>
    <font>
      <sz val="8"/>
      <name val="Times New Roman"/>
      <family val="1"/>
    </font>
    <font>
      <b/>
      <sz val="8"/>
      <name val="Times New Roman"/>
      <family val="1"/>
    </font>
    <font>
      <sz val="8"/>
      <name val="Arial"/>
      <family val="0"/>
    </font>
    <font>
      <u val="single"/>
      <sz val="10"/>
      <color indexed="12"/>
      <name val="Times New Roman"/>
      <family val="0"/>
    </font>
    <font>
      <u val="single"/>
      <sz val="10"/>
      <color indexed="36"/>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Times New Roman"/>
      <family val="0"/>
    </font>
    <font>
      <b/>
      <sz val="8"/>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8">
    <xf numFmtId="0" fontId="0" fillId="0" borderId="0" xfId="0" applyAlignment="1">
      <alignment/>
    </xf>
    <xf numFmtId="0" fontId="3" fillId="0" borderId="0" xfId="0" applyFont="1" applyBorder="1" applyAlignment="1">
      <alignment/>
    </xf>
    <xf numFmtId="0" fontId="3" fillId="0" borderId="0" xfId="0" applyFont="1" applyAlignment="1">
      <alignment/>
    </xf>
    <xf numFmtId="0" fontId="3" fillId="33" borderId="10" xfId="0" applyFont="1" applyFill="1" applyBorder="1" applyAlignment="1">
      <alignment/>
    </xf>
    <xf numFmtId="0" fontId="3" fillId="0" borderId="0" xfId="0" applyFont="1" applyAlignment="1">
      <alignment vertical="center"/>
    </xf>
    <xf numFmtId="0" fontId="3" fillId="0" borderId="11" xfId="0" applyFont="1" applyBorder="1" applyAlignment="1">
      <alignment vertical="top" wrapText="1"/>
    </xf>
    <xf numFmtId="0" fontId="4" fillId="0" borderId="11" xfId="0" applyFont="1" applyBorder="1" applyAlignment="1">
      <alignment vertical="top" wrapText="1"/>
    </xf>
    <xf numFmtId="0" fontId="4" fillId="0" borderId="0" xfId="0" applyFont="1" applyBorder="1" applyAlignment="1">
      <alignment vertical="top" wrapText="1"/>
    </xf>
    <xf numFmtId="0" fontId="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 fillId="0" borderId="0" xfId="0" applyFont="1" applyBorder="1" applyAlignment="1">
      <alignment vertical="center"/>
    </xf>
    <xf numFmtId="0" fontId="3" fillId="0" borderId="0" xfId="0" applyFont="1" applyBorder="1" applyAlignment="1">
      <alignment vertical="center"/>
    </xf>
    <xf numFmtId="0" fontId="3" fillId="34" borderId="12"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Alignment="1">
      <alignment/>
    </xf>
    <xf numFmtId="0" fontId="6" fillId="0" borderId="0" xfId="0" applyFont="1" applyAlignment="1">
      <alignment wrapText="1"/>
    </xf>
    <xf numFmtId="0" fontId="3" fillId="33" borderId="0" xfId="0" applyFont="1" applyFill="1" applyBorder="1" applyAlignment="1">
      <alignment vertical="center"/>
    </xf>
    <xf numFmtId="0" fontId="2" fillId="0" borderId="0" xfId="0" applyFont="1" applyFill="1" applyBorder="1" applyAlignment="1">
      <alignment/>
    </xf>
    <xf numFmtId="0" fontId="3" fillId="0" borderId="0" xfId="0" applyFont="1" applyFill="1" applyBorder="1" applyAlignment="1">
      <alignment/>
    </xf>
    <xf numFmtId="0" fontId="7" fillId="34" borderId="13" xfId="0" applyFont="1" applyFill="1" applyBorder="1" applyAlignment="1">
      <alignment horizontal="center" vertical="center"/>
    </xf>
    <xf numFmtId="0" fontId="7" fillId="34" borderId="13" xfId="0" applyFont="1" applyFill="1" applyBorder="1" applyAlignment="1">
      <alignment horizontal="left" vertical="center" wrapText="1" indent="1"/>
    </xf>
    <xf numFmtId="0" fontId="3" fillId="0" borderId="0" xfId="0" applyFont="1" applyAlignment="1">
      <alignment horizontal="left" vertical="center" indent="1"/>
    </xf>
    <xf numFmtId="0" fontId="7" fillId="34" borderId="14" xfId="0" applyFont="1" applyFill="1" applyBorder="1" applyAlignment="1">
      <alignment horizontal="left" vertical="center" indent="1"/>
    </xf>
    <xf numFmtId="0" fontId="3" fillId="0" borderId="0" xfId="0" applyFont="1" applyFill="1" applyAlignment="1">
      <alignment horizontal="left" vertical="center" indent="1"/>
    </xf>
    <xf numFmtId="0" fontId="5" fillId="33" borderId="0"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7" fillId="35" borderId="13" xfId="0" applyFont="1" applyFill="1" applyBorder="1" applyAlignment="1">
      <alignment horizontal="left" vertical="center" indent="1"/>
    </xf>
    <xf numFmtId="0" fontId="7" fillId="35" borderId="13" xfId="0" applyFont="1" applyFill="1" applyBorder="1" applyAlignment="1">
      <alignment horizontal="left" vertical="center" wrapText="1" indent="1"/>
    </xf>
    <xf numFmtId="0" fontId="3" fillId="0" borderId="0" xfId="0" applyFont="1" applyFill="1" applyAlignment="1">
      <alignment vertical="center"/>
    </xf>
    <xf numFmtId="0" fontId="6" fillId="0" borderId="0" xfId="0" applyFont="1" applyBorder="1" applyAlignment="1">
      <alignment horizontal="left" indent="1"/>
    </xf>
    <xf numFmtId="0" fontId="0" fillId="0" borderId="0" xfId="0" applyBorder="1" applyAlignment="1">
      <alignment horizontal="left" wrapText="1" indent="1"/>
    </xf>
    <xf numFmtId="0" fontId="0" fillId="0" borderId="0" xfId="0" applyFont="1" applyBorder="1" applyAlignment="1">
      <alignment horizontal="left" wrapText="1" indent="1"/>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3" fillId="33" borderId="15" xfId="0" applyFont="1" applyFill="1" applyBorder="1" applyAlignment="1">
      <alignment vertical="center" wrapText="1"/>
    </xf>
    <xf numFmtId="0" fontId="3" fillId="33" borderId="0" xfId="0" applyFont="1" applyFill="1" applyBorder="1" applyAlignment="1">
      <alignment vertical="center" wrapText="1"/>
    </xf>
    <xf numFmtId="0" fontId="7" fillId="36" borderId="13" xfId="0" applyFont="1" applyFill="1" applyBorder="1" applyAlignment="1">
      <alignment horizontal="left" vertical="center" wrapText="1" indent="1"/>
    </xf>
    <xf numFmtId="0" fontId="7" fillId="36" borderId="13" xfId="0" applyFont="1" applyFill="1" applyBorder="1" applyAlignment="1">
      <alignment horizontal="left" vertical="center" wrapText="1" indent="1"/>
    </xf>
    <xf numFmtId="0" fontId="0" fillId="0" borderId="0" xfId="0" applyAlignment="1">
      <alignment vertical="center"/>
    </xf>
    <xf numFmtId="0" fontId="7" fillId="37" borderId="13" xfId="0" applyFont="1" applyFill="1" applyBorder="1" applyAlignment="1">
      <alignment horizontal="left" vertical="center" wrapText="1" indent="1"/>
    </xf>
    <xf numFmtId="0" fontId="6" fillId="0" borderId="11" xfId="0" applyFont="1" applyBorder="1" applyAlignment="1">
      <alignment horizontal="left" vertical="top" wrapText="1" indent="1"/>
    </xf>
    <xf numFmtId="0" fontId="6" fillId="0" borderId="0" xfId="0" applyFont="1" applyBorder="1" applyAlignment="1">
      <alignment horizontal="left" vertical="top" wrapText="1" indent="1"/>
    </xf>
    <xf numFmtId="0" fontId="7" fillId="0" borderId="0" xfId="0" applyFont="1" applyBorder="1" applyAlignment="1">
      <alignment horizontal="left" vertical="top" wrapText="1" indent="1"/>
    </xf>
    <xf numFmtId="0" fontId="6" fillId="33" borderId="0"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3" fillId="0" borderId="0" xfId="0" applyFont="1" applyFill="1" applyBorder="1" applyAlignment="1">
      <alignment vertical="center"/>
    </xf>
    <xf numFmtId="0" fontId="7" fillId="36" borderId="14" xfId="0" applyFont="1" applyFill="1" applyBorder="1" applyAlignment="1">
      <alignment horizontal="left" vertical="center" wrapText="1" indent="1"/>
    </xf>
    <xf numFmtId="0" fontId="6" fillId="36" borderId="12" xfId="0" applyFont="1" applyFill="1" applyBorder="1" applyAlignment="1">
      <alignment horizontal="left" vertical="center" wrapText="1" indent="1"/>
    </xf>
    <xf numFmtId="0" fontId="3" fillId="0" borderId="0" xfId="0" applyFont="1" applyBorder="1" applyAlignment="1">
      <alignment horizontal="left" vertical="top" wrapText="1" indent="1"/>
    </xf>
    <xf numFmtId="0" fontId="2" fillId="34" borderId="0" xfId="0" applyFont="1" applyFill="1" applyBorder="1" applyAlignment="1">
      <alignment horizontal="left" vertical="center" wrapText="1" indent="1"/>
    </xf>
    <xf numFmtId="0" fontId="2" fillId="35" borderId="0" xfId="0" applyFont="1" applyFill="1" applyBorder="1" applyAlignment="1">
      <alignment horizontal="left" vertical="center" wrapText="1" indent="1"/>
    </xf>
    <xf numFmtId="0" fontId="2" fillId="37" borderId="0" xfId="0" applyFont="1" applyFill="1" applyBorder="1" applyAlignment="1">
      <alignment horizontal="left" vertical="center" wrapText="1" indent="1"/>
    </xf>
    <xf numFmtId="0" fontId="2" fillId="36" borderId="0" xfId="0" applyFont="1" applyFill="1" applyBorder="1" applyAlignment="1">
      <alignment horizontal="left" vertical="center" wrapText="1" indent="1"/>
    </xf>
    <xf numFmtId="0" fontId="3" fillId="0" borderId="0" xfId="0" applyFont="1" applyBorder="1" applyAlignment="1">
      <alignment horizontal="left" vertical="center" wrapText="1" indent="1"/>
    </xf>
    <xf numFmtId="170" fontId="7" fillId="0" borderId="13" xfId="0" applyNumberFormat="1" applyFont="1" applyFill="1" applyBorder="1" applyAlignment="1">
      <alignment horizontal="center" vertical="center"/>
    </xf>
    <xf numFmtId="0" fontId="7" fillId="0" borderId="0" xfId="0" applyFont="1" applyBorder="1" applyAlignment="1">
      <alignment horizontal="left" vertical="center" wrapText="1"/>
    </xf>
    <xf numFmtId="170" fontId="7" fillId="36" borderId="13" xfId="0" applyNumberFormat="1" applyFont="1" applyFill="1" applyBorder="1" applyAlignment="1">
      <alignment horizontal="center" vertical="center"/>
    </xf>
    <xf numFmtId="0" fontId="0" fillId="0" borderId="0" xfId="0" applyBorder="1" applyAlignment="1">
      <alignment vertical="center"/>
    </xf>
    <xf numFmtId="0" fontId="7" fillId="37" borderId="13" xfId="0" applyFont="1" applyFill="1" applyBorder="1" applyAlignment="1">
      <alignment horizontal="center" vertical="center" wrapText="1"/>
    </xf>
    <xf numFmtId="170" fontId="7" fillId="35" borderId="13" xfId="0" applyNumberFormat="1" applyFont="1" applyFill="1" applyBorder="1" applyAlignment="1">
      <alignment horizontal="center" vertical="center"/>
    </xf>
    <xf numFmtId="170" fontId="7" fillId="34" borderId="13" xfId="0" applyNumberFormat="1"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horizontal="left" vertical="center" wrapText="1"/>
    </xf>
    <xf numFmtId="0" fontId="2" fillId="0" borderId="0" xfId="0" applyFont="1" applyBorder="1" applyAlignment="1" applyProtection="1">
      <alignment vertical="center"/>
      <protection locked="0"/>
    </xf>
    <xf numFmtId="0" fontId="7" fillId="0" borderId="0" xfId="0" applyFont="1" applyBorder="1" applyAlignment="1">
      <alignment horizontal="center" vertical="center"/>
    </xf>
    <xf numFmtId="0" fontId="7" fillId="34" borderId="1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3" xfId="0" applyFont="1" applyFill="1" applyBorder="1" applyAlignment="1" applyProtection="1">
      <alignment horizontal="center" vertical="center" wrapText="1"/>
      <protection locked="0"/>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17" xfId="0" applyFont="1" applyBorder="1" applyAlignment="1">
      <alignment horizontal="center" vertical="center" wrapText="1"/>
    </xf>
    <xf numFmtId="0" fontId="7" fillId="36" borderId="12"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34" borderId="17" xfId="0" applyFont="1" applyFill="1" applyBorder="1" applyAlignment="1">
      <alignment horizontal="center" vertical="center"/>
    </xf>
    <xf numFmtId="0" fontId="7" fillId="0" borderId="14" xfId="0" applyFont="1" applyFill="1" applyBorder="1" applyAlignment="1" applyProtection="1">
      <alignment horizontal="center" vertical="center" wrapText="1"/>
      <protection locked="0"/>
    </xf>
    <xf numFmtId="0" fontId="7" fillId="33" borderId="12" xfId="0" applyFont="1" applyFill="1" applyBorder="1" applyAlignment="1">
      <alignment horizontal="center" vertical="center" wrapText="1"/>
    </xf>
    <xf numFmtId="0" fontId="7" fillId="36" borderId="17" xfId="0" applyFont="1" applyFill="1" applyBorder="1" applyAlignment="1">
      <alignment horizontal="center" vertical="center" wrapText="1"/>
    </xf>
    <xf numFmtId="0" fontId="7" fillId="33" borderId="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8" xfId="0" applyFont="1" applyFill="1" applyBorder="1" applyAlignment="1">
      <alignment horizontal="center" vertical="center" wrapText="1"/>
    </xf>
    <xf numFmtId="0" fontId="7" fillId="33" borderId="1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protection locked="0"/>
    </xf>
    <xf numFmtId="0" fontId="7" fillId="0" borderId="16" xfId="0" applyFont="1" applyBorder="1" applyAlignment="1">
      <alignment horizontal="center" vertical="center"/>
    </xf>
    <xf numFmtId="0" fontId="7" fillId="0" borderId="0" xfId="0" applyFont="1" applyFill="1" applyAlignment="1">
      <alignment horizontal="center" vertical="center"/>
    </xf>
    <xf numFmtId="0" fontId="7" fillId="0" borderId="13" xfId="0" applyFont="1" applyBorder="1" applyAlignment="1" applyProtection="1">
      <alignment horizontal="center" vertical="center"/>
      <protection locked="0"/>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left" vertical="top" wrapText="1" indent="1"/>
    </xf>
    <xf numFmtId="171" fontId="3" fillId="0" borderId="0" xfId="0" applyNumberFormat="1" applyFont="1" applyAlignment="1">
      <alignment vertical="center"/>
    </xf>
    <xf numFmtId="0" fontId="3" fillId="0" borderId="0" xfId="0" applyFont="1" applyAlignment="1">
      <alignment horizontal="left" indent="1"/>
    </xf>
    <xf numFmtId="0" fontId="0" fillId="0" borderId="0" xfId="0" applyAlignment="1">
      <alignment horizontal="left" indent="1"/>
    </xf>
    <xf numFmtId="0" fontId="2" fillId="0" borderId="0" xfId="0" applyFont="1" applyAlignment="1">
      <alignment vertical="center"/>
    </xf>
    <xf numFmtId="0" fontId="6" fillId="0" borderId="0" xfId="0" applyFont="1" applyAlignment="1">
      <alignment horizontal="right"/>
    </xf>
    <xf numFmtId="0" fontId="6" fillId="0" borderId="0" xfId="0" applyFont="1" applyAlignment="1">
      <alignment horizontal="right" wrapText="1"/>
    </xf>
    <xf numFmtId="0" fontId="6" fillId="33" borderId="19" xfId="0" applyFont="1" applyFill="1" applyBorder="1" applyAlignment="1">
      <alignment horizontal="left" vertical="top" wrapText="1" indent="1"/>
    </xf>
    <xf numFmtId="0" fontId="0" fillId="0" borderId="20" xfId="0" applyFont="1" applyBorder="1" applyAlignment="1">
      <alignment horizontal="left" wrapText="1" indent="1"/>
    </xf>
    <xf numFmtId="0" fontId="0" fillId="0" borderId="20" xfId="0" applyFont="1" applyBorder="1" applyAlignment="1">
      <alignment horizontal="left" wrapText="1" indent="1"/>
    </xf>
    <xf numFmtId="0" fontId="6" fillId="33" borderId="19" xfId="0" applyFont="1" applyFill="1" applyBorder="1" applyAlignment="1">
      <alignment horizontal="left" vertical="top" wrapText="1" indent="1"/>
    </xf>
    <xf numFmtId="0" fontId="0" fillId="0" borderId="20" xfId="0" applyBorder="1" applyAlignment="1">
      <alignment horizontal="left" wrapText="1" indent="1"/>
    </xf>
    <xf numFmtId="0" fontId="7" fillId="0" borderId="21" xfId="0" applyFont="1" applyBorder="1" applyAlignment="1">
      <alignment horizontal="left" vertical="top" wrapText="1" indent="1"/>
    </xf>
    <xf numFmtId="0" fontId="6" fillId="0" borderId="22" xfId="0" applyFont="1" applyBorder="1" applyAlignment="1">
      <alignment horizontal="left" indent="1"/>
    </xf>
    <xf numFmtId="0" fontId="7" fillId="34" borderId="14" xfId="0" applyFont="1" applyFill="1" applyBorder="1" applyAlignment="1">
      <alignment horizontal="left" vertical="center" wrapText="1" indent="1"/>
    </xf>
    <xf numFmtId="0" fontId="7" fillId="34" borderId="17" xfId="0" applyFont="1" applyFill="1" applyBorder="1" applyAlignment="1">
      <alignment horizontal="left" vertical="center" wrapText="1" indent="1"/>
    </xf>
    <xf numFmtId="0" fontId="6" fillId="0" borderId="17" xfId="0" applyFont="1" applyBorder="1" applyAlignment="1">
      <alignment horizontal="left" vertical="center" wrapText="1" indent="1"/>
    </xf>
    <xf numFmtId="0" fontId="7" fillId="35" borderId="14" xfId="0" applyFont="1" applyFill="1" applyBorder="1" applyAlignment="1">
      <alignment horizontal="left" vertical="center" wrapText="1" indent="1"/>
    </xf>
    <xf numFmtId="0" fontId="6" fillId="0" borderId="12" xfId="0" applyFont="1" applyBorder="1" applyAlignment="1">
      <alignment horizontal="left" vertical="center" wrapText="1" indent="1"/>
    </xf>
    <xf numFmtId="0" fontId="7" fillId="35" borderId="13" xfId="0" applyFont="1" applyFill="1" applyBorder="1" applyAlignment="1">
      <alignment horizontal="left" vertical="center" wrapText="1" indent="1"/>
    </xf>
    <xf numFmtId="0" fontId="7" fillId="35" borderId="21" xfId="0" applyFont="1" applyFill="1" applyBorder="1" applyAlignment="1">
      <alignment horizontal="left" vertical="center" wrapText="1" indent="1"/>
    </xf>
    <xf numFmtId="0" fontId="6" fillId="0" borderId="21" xfId="0" applyFont="1" applyBorder="1" applyAlignment="1">
      <alignment horizontal="left" vertical="center" wrapText="1" indent="1"/>
    </xf>
    <xf numFmtId="0" fontId="0" fillId="0" borderId="22" xfId="0" applyBorder="1" applyAlignment="1">
      <alignment horizontal="left" wrapText="1" indent="1"/>
    </xf>
    <xf numFmtId="0" fontId="0" fillId="0" borderId="22" xfId="0" applyBorder="1" applyAlignment="1">
      <alignment horizontal="left" vertical="top" wrapText="1" indent="1"/>
    </xf>
    <xf numFmtId="0" fontId="6" fillId="0" borderId="21" xfId="0" applyFont="1" applyBorder="1" applyAlignment="1">
      <alignment horizontal="left" vertical="top" wrapText="1" indent="1"/>
    </xf>
    <xf numFmtId="0" fontId="6" fillId="0" borderId="18" xfId="0" applyFont="1" applyBorder="1" applyAlignment="1">
      <alignment horizontal="left" vertical="top" wrapText="1" indent="1"/>
    </xf>
    <xf numFmtId="0" fontId="0" fillId="0" borderId="10" xfId="0" applyBorder="1" applyAlignment="1">
      <alignment horizontal="left" wrapText="1" indent="1"/>
    </xf>
    <xf numFmtId="0" fontId="0" fillId="0" borderId="10" xfId="0" applyBorder="1" applyAlignment="1">
      <alignment horizontal="left" vertical="top" wrapText="1" indent="1"/>
    </xf>
    <xf numFmtId="0" fontId="0" fillId="0" borderId="20" xfId="0" applyBorder="1" applyAlignment="1">
      <alignment horizontal="left" vertical="top" wrapText="1" indent="1"/>
    </xf>
    <xf numFmtId="0" fontId="6" fillId="0" borderId="21" xfId="0" applyFont="1" applyBorder="1" applyAlignment="1">
      <alignment horizontal="left" vertical="center" indent="1"/>
    </xf>
    <xf numFmtId="0" fontId="3" fillId="0" borderId="22" xfId="0" applyFont="1" applyBorder="1" applyAlignment="1">
      <alignment horizontal="left" vertical="top" wrapText="1" indent="1"/>
    </xf>
    <xf numFmtId="0" fontId="3" fillId="0" borderId="10" xfId="0" applyFont="1" applyBorder="1" applyAlignment="1">
      <alignment horizontal="left" vertical="top" wrapText="1" indent="1"/>
    </xf>
    <xf numFmtId="0" fontId="6" fillId="33" borderId="11" xfId="0" applyFont="1" applyFill="1" applyBorder="1" applyAlignment="1">
      <alignment horizontal="left" vertical="top" wrapText="1" indent="1"/>
    </xf>
    <xf numFmtId="0" fontId="7" fillId="37" borderId="14" xfId="0" applyFont="1" applyFill="1" applyBorder="1" applyAlignment="1">
      <alignment horizontal="left" vertical="center" wrapText="1" indent="1"/>
    </xf>
    <xf numFmtId="0" fontId="6" fillId="0" borderId="12" xfId="0" applyFont="1" applyBorder="1" applyAlignment="1">
      <alignment vertical="center" wrapText="1"/>
    </xf>
    <xf numFmtId="0" fontId="6" fillId="0" borderId="17" xfId="0" applyFont="1" applyBorder="1" applyAlignment="1">
      <alignment vertical="center" wrapText="1"/>
    </xf>
    <xf numFmtId="0" fontId="7" fillId="37" borderId="14" xfId="0" applyFont="1" applyFill="1" applyBorder="1" applyAlignment="1">
      <alignment horizontal="left" vertical="center" wrapText="1" indent="1"/>
    </xf>
    <xf numFmtId="0" fontId="0" fillId="0" borderId="18" xfId="0" applyBorder="1" applyAlignment="1">
      <alignment vertical="center" wrapText="1"/>
    </xf>
    <xf numFmtId="0" fontId="7" fillId="0" borderId="21" xfId="0" applyFont="1" applyBorder="1" applyAlignment="1">
      <alignment horizontal="left" vertical="top" wrapText="1" indent="1"/>
    </xf>
    <xf numFmtId="0" fontId="6" fillId="0" borderId="11" xfId="0" applyFont="1" applyBorder="1" applyAlignment="1">
      <alignment horizontal="left" vertical="top" wrapText="1" indent="1"/>
    </xf>
    <xf numFmtId="0" fontId="6" fillId="0" borderId="0" xfId="0" applyFont="1" applyBorder="1" applyAlignment="1">
      <alignment horizontal="left" vertical="top" wrapText="1" indent="1"/>
    </xf>
    <xf numFmtId="0" fontId="0" fillId="0" borderId="18" xfId="0" applyBorder="1" applyAlignment="1">
      <alignment vertical="center"/>
    </xf>
    <xf numFmtId="0" fontId="6" fillId="0" borderId="19" xfId="0" applyFont="1" applyBorder="1" applyAlignment="1">
      <alignment horizontal="left" vertical="top" wrapText="1" indent="1"/>
    </xf>
    <xf numFmtId="0" fontId="3" fillId="0" borderId="20" xfId="0" applyFont="1" applyBorder="1" applyAlignment="1">
      <alignment horizontal="left" vertical="top" wrapText="1" indent="1"/>
    </xf>
    <xf numFmtId="0" fontId="7" fillId="0" borderId="23" xfId="0" applyFont="1" applyBorder="1" applyAlignment="1">
      <alignment horizontal="left" vertical="top" wrapText="1" indent="1"/>
    </xf>
    <xf numFmtId="0" fontId="0" fillId="0" borderId="24" xfId="0" applyBorder="1" applyAlignment="1">
      <alignment horizontal="left" vertical="top" wrapText="1" indent="1"/>
    </xf>
    <xf numFmtId="0" fontId="3" fillId="0" borderId="24" xfId="0" applyFont="1" applyBorder="1" applyAlignment="1">
      <alignment horizontal="left" vertical="top" wrapText="1" indent="1"/>
    </xf>
    <xf numFmtId="0" fontId="6" fillId="0" borderId="15" xfId="0" applyFont="1" applyBorder="1" applyAlignment="1">
      <alignment horizontal="left" vertical="top" wrapText="1" indent="1"/>
    </xf>
    <xf numFmtId="0" fontId="7" fillId="36" borderId="14" xfId="0" applyFont="1" applyFill="1" applyBorder="1" applyAlignment="1">
      <alignment horizontal="left" vertical="center" wrapText="1" indent="1"/>
    </xf>
    <xf numFmtId="0" fontId="3" fillId="0" borderId="14" xfId="0" applyFont="1" applyBorder="1" applyAlignment="1">
      <alignment horizontal="center" vertical="center"/>
    </xf>
    <xf numFmtId="0" fontId="3" fillId="0" borderId="17"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71</xdr:row>
      <xdr:rowOff>0</xdr:rowOff>
    </xdr:from>
    <xdr:to>
      <xdr:col>5</xdr:col>
      <xdr:colOff>1381125</xdr:colOff>
      <xdr:row>71</xdr:row>
      <xdr:rowOff>0</xdr:rowOff>
    </xdr:to>
    <xdr:sp macro="[0]!PrintMatrix">
      <xdr:nvSpPr>
        <xdr:cNvPr id="1" name="Text Box 2"/>
        <xdr:cNvSpPr txBox="1">
          <a:spLocks noChangeArrowheads="1"/>
        </xdr:cNvSpPr>
      </xdr:nvSpPr>
      <xdr:spPr>
        <a:xfrm>
          <a:off x="5591175" y="23669625"/>
          <a:ext cx="1171575" cy="0"/>
        </a:xfrm>
        <a:prstGeom prst="rect">
          <a:avLst/>
        </a:prstGeom>
        <a:solidFill>
          <a:srgbClr val="99CCFF"/>
        </a:solidFill>
        <a:ln w="3175" cmpd="sng">
          <a:solidFill>
            <a:srgbClr val="000000"/>
          </a:solidFill>
          <a:prstDash val="sysDash"/>
          <a:headEnd type="none"/>
          <a:tailEnd type="none"/>
        </a:ln>
      </xdr:spPr>
      <xdr:txBody>
        <a:bodyPr vertOverflow="clip" wrap="square" lIns="27432" tIns="27432" rIns="27432" bIns="27432" anchor="ctr"/>
        <a:p>
          <a:pPr algn="ctr">
            <a:defRPr/>
          </a:pPr>
          <a:r>
            <a:rPr lang="en-US" cap="none" sz="800" b="0" i="0" u="none" baseline="0">
              <a:solidFill>
                <a:srgbClr val="000000"/>
              </a:solidFill>
              <a:latin typeface="Times New Roman"/>
              <a:ea typeface="Times New Roman"/>
              <a:cs typeface="Times New Roman"/>
            </a:rPr>
            <a:t> </a:t>
          </a:r>
          <a:r>
            <a:rPr lang="en-US" cap="none" sz="800" b="1" i="0" u="none" baseline="0">
              <a:solidFill>
                <a:srgbClr val="000000"/>
              </a:solidFill>
              <a:latin typeface="Times New Roman"/>
              <a:ea typeface="Times New Roman"/>
              <a:cs typeface="Times New Roman"/>
            </a:rPr>
            <a:t>Print Matrix</a:t>
          </a:r>
        </a:p>
      </xdr:txBody>
    </xdr:sp>
    <xdr:clientData/>
  </xdr:twoCellAnchor>
  <xdr:twoCellAnchor>
    <xdr:from>
      <xdr:col>7</xdr:col>
      <xdr:colOff>333375</xdr:colOff>
      <xdr:row>71</xdr:row>
      <xdr:rowOff>0</xdr:rowOff>
    </xdr:from>
    <xdr:to>
      <xdr:col>7</xdr:col>
      <xdr:colOff>1419225</xdr:colOff>
      <xdr:row>71</xdr:row>
      <xdr:rowOff>0</xdr:rowOff>
    </xdr:to>
    <xdr:sp macro="[0]!PrintSummary">
      <xdr:nvSpPr>
        <xdr:cNvPr id="2" name="Text Box 6"/>
        <xdr:cNvSpPr txBox="1">
          <a:spLocks noChangeArrowheads="1"/>
        </xdr:cNvSpPr>
      </xdr:nvSpPr>
      <xdr:spPr>
        <a:xfrm>
          <a:off x="7524750" y="23669625"/>
          <a:ext cx="1085850" cy="0"/>
        </a:xfrm>
        <a:prstGeom prst="rect">
          <a:avLst/>
        </a:prstGeom>
        <a:solidFill>
          <a:srgbClr val="CCFFCC"/>
        </a:solidFill>
        <a:ln w="3175" cmpd="sng">
          <a:solidFill>
            <a:srgbClr val="000000"/>
          </a:solidFill>
          <a:prstDash val="sysDash"/>
          <a:headEnd type="none"/>
          <a:tailEnd type="none"/>
        </a:ln>
      </xdr:spPr>
      <xdr:txBody>
        <a:bodyPr vertOverflow="clip" wrap="square" lIns="27432" tIns="27432" rIns="27432" bIns="27432" anchor="ctr"/>
        <a:p>
          <a:pPr algn="ctr">
            <a:defRPr/>
          </a:pPr>
          <a:r>
            <a:rPr lang="en-US" cap="none" sz="800" b="1" i="0" u="none" baseline="0">
              <a:solidFill>
                <a:srgbClr val="000000"/>
              </a:solidFill>
              <a:latin typeface="Times New Roman"/>
              <a:ea typeface="Times New Roman"/>
              <a:cs typeface="Times New Roman"/>
            </a:rPr>
            <a:t> Print Summary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W75"/>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K58" sqref="K58"/>
    </sheetView>
  </sheetViews>
  <sheetFormatPr defaultColWidth="9.33203125" defaultRowHeight="12.75"/>
  <cols>
    <col min="1" max="1" width="30.83203125" style="2" customWidth="1"/>
    <col min="2" max="2" width="27.33203125" style="2" customWidth="1"/>
    <col min="3" max="3" width="4.33203125" style="81" customWidth="1"/>
    <col min="4" max="4" width="27.33203125" style="2" customWidth="1"/>
    <col min="5" max="5" width="4.33203125" style="81" customWidth="1"/>
    <col min="6" max="6" width="27.33203125" style="1" customWidth="1"/>
    <col min="7" max="7" width="4.33203125" style="68" customWidth="1"/>
    <col min="8" max="8" width="27.33203125" style="1" customWidth="1"/>
    <col min="9" max="9" width="4.33203125" style="68" customWidth="1"/>
    <col min="10" max="10" width="27.33203125" style="2" customWidth="1"/>
    <col min="11" max="11" width="4.33203125" style="81" customWidth="1"/>
    <col min="12" max="12" width="0" style="2" hidden="1" customWidth="1"/>
    <col min="13" max="13" width="9.33203125" style="2" customWidth="1"/>
    <col min="14" max="22" width="9.33203125" style="2" hidden="1" customWidth="1"/>
    <col min="23" max="23" width="19" style="2" hidden="1" customWidth="1"/>
    <col min="24" max="16384" width="9.33203125" style="2" customWidth="1"/>
  </cols>
  <sheetData>
    <row r="1" spans="1:11" s="4" customFormat="1" ht="23.25" customHeight="1">
      <c r="A1" s="11" t="s">
        <v>11</v>
      </c>
      <c r="B1" s="67" t="s">
        <v>181</v>
      </c>
      <c r="C1" s="68"/>
      <c r="D1" s="12"/>
      <c r="E1" s="68"/>
      <c r="F1" s="12"/>
      <c r="G1" s="68"/>
      <c r="H1" s="12"/>
      <c r="I1" s="68"/>
      <c r="J1" s="12"/>
      <c r="K1" s="81"/>
    </row>
    <row r="2" spans="1:23" s="4" customFormat="1" ht="19.5" customHeight="1">
      <c r="A2" s="24" t="s">
        <v>147</v>
      </c>
      <c r="B2" s="13"/>
      <c r="C2" s="69"/>
      <c r="D2" s="13"/>
      <c r="E2" s="83"/>
      <c r="F2" s="18"/>
      <c r="G2" s="87"/>
      <c r="H2" s="18"/>
      <c r="I2" s="87"/>
      <c r="J2" s="18"/>
      <c r="K2" s="81"/>
      <c r="L2" s="21" t="s">
        <v>115</v>
      </c>
      <c r="O2" s="4">
        <v>-2</v>
      </c>
      <c r="P2" s="4">
        <v>-1</v>
      </c>
      <c r="Q2" s="4">
        <v>0</v>
      </c>
      <c r="R2" s="4">
        <v>1</v>
      </c>
      <c r="S2" s="4">
        <v>2</v>
      </c>
      <c r="V2" s="4">
        <f>O2</f>
        <v>-2</v>
      </c>
      <c r="W2" s="4" t="s">
        <v>152</v>
      </c>
    </row>
    <row r="3" spans="1:23" ht="7.5" customHeight="1">
      <c r="A3" s="19"/>
      <c r="B3" s="20"/>
      <c r="C3" s="70"/>
      <c r="D3" s="20"/>
      <c r="E3" s="70"/>
      <c r="F3" s="3"/>
      <c r="G3" s="88"/>
      <c r="H3" s="3"/>
      <c r="I3" s="88"/>
      <c r="J3" s="3"/>
      <c r="V3" s="4">
        <f>P2</f>
        <v>-1</v>
      </c>
      <c r="W3" s="4" t="s">
        <v>153</v>
      </c>
    </row>
    <row r="4" spans="1:23" s="14" customFormat="1" ht="17.25" customHeight="1">
      <c r="A4" s="22" t="s">
        <v>130</v>
      </c>
      <c r="B4" s="111" t="s">
        <v>152</v>
      </c>
      <c r="C4" s="112"/>
      <c r="D4" s="111" t="s">
        <v>153</v>
      </c>
      <c r="E4" s="112"/>
      <c r="F4" s="111" t="s">
        <v>131</v>
      </c>
      <c r="G4" s="113"/>
      <c r="H4" s="111" t="s">
        <v>154</v>
      </c>
      <c r="I4" s="112"/>
      <c r="J4" s="111" t="s">
        <v>155</v>
      </c>
      <c r="K4" s="112"/>
      <c r="V4" s="14">
        <f>Q2</f>
        <v>0</v>
      </c>
      <c r="W4" s="14" t="s">
        <v>131</v>
      </c>
    </row>
    <row r="5" spans="1:23" s="15" customFormat="1" ht="15" customHeight="1">
      <c r="A5" s="109" t="s">
        <v>145</v>
      </c>
      <c r="B5" s="107" t="s">
        <v>124</v>
      </c>
      <c r="C5" s="71"/>
      <c r="D5" s="107" t="s">
        <v>123</v>
      </c>
      <c r="E5" s="84"/>
      <c r="F5" s="107" t="s">
        <v>106</v>
      </c>
      <c r="G5" s="71"/>
      <c r="H5" s="107" t="s">
        <v>107</v>
      </c>
      <c r="I5" s="71"/>
      <c r="J5" s="107" t="s">
        <v>108</v>
      </c>
      <c r="K5" s="91"/>
      <c r="L5" s="58" t="str">
        <f>IF(T5&gt;1,"Error",IF(T5=0," ",T6*VLOOKUP($N5,Weightings,2)))</f>
        <v> </v>
      </c>
      <c r="N5" s="15" t="s">
        <v>171</v>
      </c>
      <c r="O5" s="4">
        <f>IF(ISBLANK(C5)=FALSE,1,0)</f>
        <v>0</v>
      </c>
      <c r="P5" s="4">
        <f>IF(ISBLANK(E5)=FALSE,1,0)</f>
        <v>0</v>
      </c>
      <c r="Q5" s="4">
        <f>IF(ISBLANK(G5)=FALSE,1,0)</f>
        <v>0</v>
      </c>
      <c r="R5" s="4">
        <f>IF(ISBLANK(I5)=FALSE,1,0)</f>
        <v>0</v>
      </c>
      <c r="S5" s="4">
        <f>IF(ISBLANK(K5)=FALSE,1,0)</f>
        <v>0</v>
      </c>
      <c r="T5" s="15">
        <f aca="true" t="shared" si="0" ref="T5:T20">SUM(O5:S5)</f>
        <v>0</v>
      </c>
      <c r="V5" s="15">
        <f>R2</f>
        <v>1</v>
      </c>
      <c r="W5" s="15" t="s">
        <v>154</v>
      </c>
    </row>
    <row r="6" spans="1:23" ht="54" customHeight="1">
      <c r="A6" s="110"/>
      <c r="B6" s="108"/>
      <c r="C6" s="72"/>
      <c r="D6" s="108"/>
      <c r="E6" s="85"/>
      <c r="F6" s="108"/>
      <c r="G6" s="89"/>
      <c r="H6" s="108"/>
      <c r="I6" s="89"/>
      <c r="J6" s="108"/>
      <c r="K6" s="92"/>
      <c r="O6" s="4">
        <f>O5*O$2</f>
        <v>0</v>
      </c>
      <c r="P6" s="4">
        <f>P5*P$2</f>
        <v>0</v>
      </c>
      <c r="Q6" s="4">
        <f>Q5*Q$2</f>
        <v>0</v>
      </c>
      <c r="R6" s="4">
        <f>R5*R$2</f>
        <v>0</v>
      </c>
      <c r="S6" s="4">
        <f>S5*S$2</f>
        <v>0</v>
      </c>
      <c r="T6" s="15">
        <f t="shared" si="0"/>
        <v>0</v>
      </c>
      <c r="V6" s="4">
        <f>S2</f>
        <v>2</v>
      </c>
      <c r="W6" s="4" t="s">
        <v>162</v>
      </c>
    </row>
    <row r="7" spans="1:23" s="16" customFormat="1" ht="15" customHeight="1">
      <c r="A7" s="109" t="s">
        <v>143</v>
      </c>
      <c r="B7" s="107" t="s">
        <v>125</v>
      </c>
      <c r="C7" s="71"/>
      <c r="D7" s="107" t="s">
        <v>111</v>
      </c>
      <c r="E7" s="84"/>
      <c r="F7" s="107" t="s">
        <v>112</v>
      </c>
      <c r="G7" s="71"/>
      <c r="H7" s="107" t="s">
        <v>113</v>
      </c>
      <c r="I7" s="71"/>
      <c r="J7" s="107" t="s">
        <v>114</v>
      </c>
      <c r="K7" s="91"/>
      <c r="L7" s="58" t="str">
        <f>IF(T7&gt;1,"Error",IF(T7=0," ",T8*VLOOKUP($N7,Weightings,2)))</f>
        <v> </v>
      </c>
      <c r="N7" s="16" t="s">
        <v>173</v>
      </c>
      <c r="O7" s="4">
        <f>IF(ISBLANK(C7)=FALSE,1,0)</f>
        <v>0</v>
      </c>
      <c r="P7" s="4">
        <f>IF(ISBLANK(E7)=FALSE,1,0)</f>
        <v>0</v>
      </c>
      <c r="Q7" s="4">
        <f>IF(ISBLANK(G7)=FALSE,1,0)</f>
        <v>0</v>
      </c>
      <c r="R7" s="4">
        <f>IF(ISBLANK(I7)=FALSE,1,0)</f>
        <v>0</v>
      </c>
      <c r="S7" s="4">
        <f>IF(ISBLANK(K7)=FALSE,1,0)</f>
        <v>0</v>
      </c>
      <c r="T7" s="15">
        <f t="shared" si="0"/>
        <v>0</v>
      </c>
      <c r="V7" s="102" t="s">
        <v>171</v>
      </c>
      <c r="W7" s="16">
        <v>2</v>
      </c>
    </row>
    <row r="8" spans="1:23" s="16" customFormat="1" ht="30" customHeight="1">
      <c r="A8" s="110"/>
      <c r="B8" s="108"/>
      <c r="C8" s="72"/>
      <c r="D8" s="108"/>
      <c r="E8" s="85"/>
      <c r="F8" s="108"/>
      <c r="G8" s="89"/>
      <c r="H8" s="108"/>
      <c r="I8" s="89"/>
      <c r="J8" s="108"/>
      <c r="K8" s="92"/>
      <c r="O8" s="4">
        <f>O7*O$2</f>
        <v>0</v>
      </c>
      <c r="P8" s="4">
        <f>P7*P$2</f>
        <v>0</v>
      </c>
      <c r="Q8" s="4">
        <f>Q7*Q$2</f>
        <v>0</v>
      </c>
      <c r="R8" s="4">
        <f>R7*R$2</f>
        <v>0</v>
      </c>
      <c r="S8" s="4">
        <f>S7*S$2</f>
        <v>0</v>
      </c>
      <c r="T8" s="15">
        <f t="shared" si="0"/>
        <v>0</v>
      </c>
      <c r="V8" s="102" t="s">
        <v>172</v>
      </c>
      <c r="W8" s="16">
        <v>1</v>
      </c>
    </row>
    <row r="9" spans="1:23" s="17" customFormat="1" ht="15" customHeight="1">
      <c r="A9" s="109" t="s">
        <v>144</v>
      </c>
      <c r="B9" s="107" t="s">
        <v>174</v>
      </c>
      <c r="C9" s="71"/>
      <c r="D9" s="107" t="s">
        <v>175</v>
      </c>
      <c r="E9" s="84"/>
      <c r="F9" s="104" t="s">
        <v>176</v>
      </c>
      <c r="G9" s="71"/>
      <c r="H9" s="107" t="s">
        <v>177</v>
      </c>
      <c r="I9" s="71"/>
      <c r="J9" s="107" t="s">
        <v>178</v>
      </c>
      <c r="K9" s="91"/>
      <c r="L9" s="58" t="str">
        <f>IF(T9&gt;1,"Error",IF(T9=0," ",T10*VLOOKUP($N9,Weightings,2)))</f>
        <v> </v>
      </c>
      <c r="N9" s="17" t="s">
        <v>173</v>
      </c>
      <c r="O9" s="4">
        <f>IF(ISBLANK(C9)=FALSE,1,0)</f>
        <v>0</v>
      </c>
      <c r="P9" s="4">
        <f>IF(ISBLANK(E9)=FALSE,1,0)</f>
        <v>0</v>
      </c>
      <c r="Q9" s="4">
        <f>IF(ISBLANK(G9)=FALSE,1,0)</f>
        <v>0</v>
      </c>
      <c r="R9" s="4">
        <f>IF(ISBLANK(I9)=FALSE,1,0)</f>
        <v>0</v>
      </c>
      <c r="S9" s="4">
        <f>IF(ISBLANK(K9)=FALSE,1,0)</f>
        <v>0</v>
      </c>
      <c r="T9" s="15">
        <f t="shared" si="0"/>
        <v>0</v>
      </c>
      <c r="V9" s="103" t="s">
        <v>173</v>
      </c>
      <c r="W9" s="17">
        <v>0.5</v>
      </c>
    </row>
    <row r="10" spans="1:20" s="17" customFormat="1" ht="70.5" customHeight="1">
      <c r="A10" s="110"/>
      <c r="B10" s="108"/>
      <c r="C10" s="72"/>
      <c r="D10" s="108"/>
      <c r="E10" s="85"/>
      <c r="F10" s="108"/>
      <c r="G10" s="89"/>
      <c r="H10" s="108"/>
      <c r="I10" s="89"/>
      <c r="J10" s="106"/>
      <c r="K10" s="77"/>
      <c r="O10" s="4">
        <f>O9*O$2</f>
        <v>0</v>
      </c>
      <c r="P10" s="4">
        <f>P9*P$2</f>
        <v>0</v>
      </c>
      <c r="Q10" s="4">
        <f>Q9*Q$2</f>
        <v>0</v>
      </c>
      <c r="R10" s="4">
        <f>R9*R$2</f>
        <v>0</v>
      </c>
      <c r="S10" s="4">
        <f>S9*S$2</f>
        <v>0</v>
      </c>
      <c r="T10" s="15">
        <f t="shared" si="0"/>
        <v>0</v>
      </c>
    </row>
    <row r="11" spans="1:20" s="16" customFormat="1" ht="15" customHeight="1">
      <c r="A11" s="109" t="s">
        <v>142</v>
      </c>
      <c r="B11" s="107" t="s">
        <v>126</v>
      </c>
      <c r="C11" s="71"/>
      <c r="D11" s="107" t="s">
        <v>79</v>
      </c>
      <c r="E11" s="84"/>
      <c r="F11" s="107" t="s">
        <v>103</v>
      </c>
      <c r="G11" s="71"/>
      <c r="H11" s="104" t="s">
        <v>104</v>
      </c>
      <c r="I11" s="71"/>
      <c r="J11" s="107" t="s">
        <v>105</v>
      </c>
      <c r="K11" s="91"/>
      <c r="L11" s="58" t="str">
        <f>IF(T11&gt;1,"Error",IF(T11=0," ",T12*VLOOKUP($N11,Weightings,2)))</f>
        <v> </v>
      </c>
      <c r="N11" s="15" t="s">
        <v>171</v>
      </c>
      <c r="O11" s="4">
        <f>IF(ISBLANK(C11)=FALSE,1,0)</f>
        <v>0</v>
      </c>
      <c r="P11" s="4">
        <f>IF(ISBLANK(E11)=FALSE,1,0)</f>
        <v>0</v>
      </c>
      <c r="Q11" s="4">
        <f>IF(ISBLANK(G11)=FALSE,1,0)</f>
        <v>0</v>
      </c>
      <c r="R11" s="4">
        <f>IF(ISBLANK(I11)=FALSE,1,0)</f>
        <v>0</v>
      </c>
      <c r="S11" s="4">
        <f>IF(ISBLANK(K11)=FALSE,1,0)</f>
        <v>0</v>
      </c>
      <c r="T11" s="15">
        <f t="shared" si="0"/>
        <v>0</v>
      </c>
    </row>
    <row r="12" spans="1:20" s="16" customFormat="1" ht="46.5" customHeight="1">
      <c r="A12" s="110"/>
      <c r="B12" s="108"/>
      <c r="C12" s="72"/>
      <c r="D12" s="108"/>
      <c r="E12" s="85"/>
      <c r="F12" s="106"/>
      <c r="G12" s="89"/>
      <c r="H12" s="105"/>
      <c r="I12" s="89"/>
      <c r="J12" s="106"/>
      <c r="K12" s="77"/>
      <c r="L12" s="17"/>
      <c r="N12" s="2"/>
      <c r="O12" s="4">
        <f>O11*O$2</f>
        <v>0</v>
      </c>
      <c r="P12" s="4">
        <f>P11*P$2</f>
        <v>0</v>
      </c>
      <c r="Q12" s="4">
        <f>Q11*Q$2</f>
        <v>0</v>
      </c>
      <c r="R12" s="4">
        <f>R11*R$2</f>
        <v>0</v>
      </c>
      <c r="S12" s="4">
        <f>S11*S$2</f>
        <v>0</v>
      </c>
      <c r="T12" s="15">
        <f t="shared" si="0"/>
        <v>0</v>
      </c>
    </row>
    <row r="13" spans="1:20" s="16" customFormat="1" ht="15" customHeight="1">
      <c r="A13" s="109" t="s">
        <v>137</v>
      </c>
      <c r="B13" s="107" t="s">
        <v>109</v>
      </c>
      <c r="C13" s="71"/>
      <c r="D13" s="107" t="s">
        <v>110</v>
      </c>
      <c r="E13" s="84"/>
      <c r="F13" s="104" t="s">
        <v>100</v>
      </c>
      <c r="G13" s="71"/>
      <c r="H13" s="104" t="s">
        <v>101</v>
      </c>
      <c r="I13" s="71"/>
      <c r="J13" s="104" t="s">
        <v>102</v>
      </c>
      <c r="K13" s="91"/>
      <c r="L13" s="58" t="str">
        <f>IF(T13&gt;1,"Error",IF(T13=0," ",T14*VLOOKUP($N13,Weightings,2)))</f>
        <v> </v>
      </c>
      <c r="N13" s="16" t="s">
        <v>171</v>
      </c>
      <c r="O13" s="4">
        <f>IF(ISBLANK(C13)=FALSE,1,0)</f>
        <v>0</v>
      </c>
      <c r="P13" s="4">
        <f>IF(ISBLANK(E13)=FALSE,1,0)</f>
        <v>0</v>
      </c>
      <c r="Q13" s="4">
        <f>IF(ISBLANK(G13)=FALSE,1,0)</f>
        <v>0</v>
      </c>
      <c r="R13" s="4">
        <f>IF(ISBLANK(I13)=FALSE,1,0)</f>
        <v>0</v>
      </c>
      <c r="S13" s="4">
        <f>IF(ISBLANK(K13)=FALSE,1,0)</f>
        <v>0</v>
      </c>
      <c r="T13" s="15">
        <f t="shared" si="0"/>
        <v>0</v>
      </c>
    </row>
    <row r="14" spans="1:20" s="16" customFormat="1" ht="77.25" customHeight="1">
      <c r="A14" s="110"/>
      <c r="B14" s="108"/>
      <c r="C14" s="72"/>
      <c r="D14" s="108"/>
      <c r="E14" s="85"/>
      <c r="F14" s="108"/>
      <c r="G14" s="89"/>
      <c r="H14" s="105"/>
      <c r="I14" s="89"/>
      <c r="J14" s="106"/>
      <c r="K14" s="77"/>
      <c r="L14" s="17"/>
      <c r="O14" s="4">
        <f>O13*O$2</f>
        <v>0</v>
      </c>
      <c r="P14" s="4">
        <f>P13*P$2</f>
        <v>0</v>
      </c>
      <c r="Q14" s="4">
        <f>Q13*Q$2</f>
        <v>0</v>
      </c>
      <c r="R14" s="4">
        <f>R13*R$2</f>
        <v>0</v>
      </c>
      <c r="S14" s="4">
        <f>S13*S$2</f>
        <v>0</v>
      </c>
      <c r="T14" s="15">
        <f t="shared" si="0"/>
        <v>0</v>
      </c>
    </row>
    <row r="15" spans="1:20" s="16" customFormat="1" ht="15" customHeight="1">
      <c r="A15" s="109" t="s">
        <v>141</v>
      </c>
      <c r="B15" s="107" t="s">
        <v>163</v>
      </c>
      <c r="C15" s="71"/>
      <c r="D15" s="107" t="s">
        <v>78</v>
      </c>
      <c r="E15" s="84"/>
      <c r="F15" s="104" t="s">
        <v>120</v>
      </c>
      <c r="G15" s="71"/>
      <c r="H15" s="104" t="s">
        <v>121</v>
      </c>
      <c r="I15" s="71"/>
      <c r="J15" s="104" t="s">
        <v>97</v>
      </c>
      <c r="K15" s="91"/>
      <c r="L15" s="58" t="str">
        <f>IF(T15&gt;1,"Error",IF(T15=0," ",T16*VLOOKUP($N15,Weightings,2)))</f>
        <v> </v>
      </c>
      <c r="N15" s="17" t="s">
        <v>171</v>
      </c>
      <c r="O15" s="4">
        <f>IF(ISBLANK(C15)=FALSE,1,0)</f>
        <v>0</v>
      </c>
      <c r="P15" s="4">
        <f>IF(ISBLANK(E15)=FALSE,1,0)</f>
        <v>0</v>
      </c>
      <c r="Q15" s="4">
        <f>IF(ISBLANK(G15)=FALSE,1,0)</f>
        <v>0</v>
      </c>
      <c r="R15" s="4">
        <f>IF(ISBLANK(I15)=FALSE,1,0)</f>
        <v>0</v>
      </c>
      <c r="S15" s="4">
        <f>IF(ISBLANK(K15)=FALSE,1,0)</f>
        <v>0</v>
      </c>
      <c r="T15" s="15">
        <f t="shared" si="0"/>
        <v>0</v>
      </c>
    </row>
    <row r="16" spans="1:20" ht="47.25" customHeight="1">
      <c r="A16" s="110"/>
      <c r="B16" s="108"/>
      <c r="C16" s="72"/>
      <c r="D16" s="108"/>
      <c r="E16" s="85"/>
      <c r="F16" s="108"/>
      <c r="G16" s="89"/>
      <c r="H16" s="105"/>
      <c r="I16" s="89"/>
      <c r="J16" s="106"/>
      <c r="K16" s="77"/>
      <c r="L16" s="17"/>
      <c r="O16" s="4">
        <f>O15*O$2</f>
        <v>0</v>
      </c>
      <c r="P16" s="4">
        <f>P15*P$2</f>
        <v>0</v>
      </c>
      <c r="Q16" s="4">
        <f>Q15*Q$2</f>
        <v>0</v>
      </c>
      <c r="R16" s="4">
        <f>R15*R$2</f>
        <v>0</v>
      </c>
      <c r="S16" s="4">
        <f>S15*S$2</f>
        <v>0</v>
      </c>
      <c r="T16" s="15">
        <f t="shared" si="0"/>
        <v>0</v>
      </c>
    </row>
    <row r="17" spans="1:20" ht="15" customHeight="1">
      <c r="A17" s="109" t="s">
        <v>158</v>
      </c>
      <c r="B17" s="107" t="s">
        <v>164</v>
      </c>
      <c r="C17" s="71"/>
      <c r="D17" s="107" t="s">
        <v>116</v>
      </c>
      <c r="E17" s="84"/>
      <c r="F17" s="104" t="s">
        <v>119</v>
      </c>
      <c r="G17" s="71"/>
      <c r="H17" s="104" t="s">
        <v>122</v>
      </c>
      <c r="I17" s="71"/>
      <c r="J17" s="104" t="s">
        <v>98</v>
      </c>
      <c r="K17" s="91"/>
      <c r="L17" s="58" t="str">
        <f>IF(T17&gt;1,"Error",IF(T17=0," ",T18*VLOOKUP($N17,Weightings,2)))</f>
        <v> </v>
      </c>
      <c r="N17" s="2" t="s">
        <v>172</v>
      </c>
      <c r="O17" s="4">
        <f>IF(ISBLANK(C17)=FALSE,1,0)</f>
        <v>0</v>
      </c>
      <c r="P17" s="4">
        <f>IF(ISBLANK(E17)=FALSE,1,0)</f>
        <v>0</v>
      </c>
      <c r="Q17" s="4">
        <f>IF(ISBLANK(G17)=FALSE,1,0)</f>
        <v>0</v>
      </c>
      <c r="R17" s="4">
        <f>IF(ISBLANK(I17)=FALSE,1,0)</f>
        <v>0</v>
      </c>
      <c r="S17" s="4">
        <f>IF(ISBLANK(K17)=FALSE,1,0)</f>
        <v>0</v>
      </c>
      <c r="T17" s="15">
        <f t="shared" si="0"/>
        <v>0</v>
      </c>
    </row>
    <row r="18" spans="1:20" ht="35.25" customHeight="1">
      <c r="A18" s="110"/>
      <c r="B18" s="108"/>
      <c r="C18" s="72"/>
      <c r="D18" s="108"/>
      <c r="E18" s="85"/>
      <c r="F18" s="108"/>
      <c r="G18" s="89"/>
      <c r="H18" s="105"/>
      <c r="I18" s="89"/>
      <c r="J18" s="106"/>
      <c r="K18" s="77"/>
      <c r="L18" s="17"/>
      <c r="O18" s="4">
        <f>O17*O$2</f>
        <v>0</v>
      </c>
      <c r="P18" s="4">
        <f>P17*P$2</f>
        <v>0</v>
      </c>
      <c r="Q18" s="4">
        <f>Q17*Q$2</f>
        <v>0</v>
      </c>
      <c r="R18" s="4">
        <f>R17*R$2</f>
        <v>0</v>
      </c>
      <c r="S18" s="4">
        <f>S17*S$2</f>
        <v>0</v>
      </c>
      <c r="T18" s="15">
        <f t="shared" si="0"/>
        <v>0</v>
      </c>
    </row>
    <row r="19" spans="1:20" ht="15" customHeight="1">
      <c r="A19" s="109" t="s">
        <v>133</v>
      </c>
      <c r="B19" s="107" t="s">
        <v>165</v>
      </c>
      <c r="C19" s="71"/>
      <c r="D19" s="107" t="s">
        <v>117</v>
      </c>
      <c r="E19" s="84"/>
      <c r="F19" s="104" t="s">
        <v>118</v>
      </c>
      <c r="G19" s="71"/>
      <c r="H19" s="104" t="s">
        <v>96</v>
      </c>
      <c r="I19" s="71" t="s">
        <v>180</v>
      </c>
      <c r="J19" s="104" t="s">
        <v>99</v>
      </c>
      <c r="K19" s="91"/>
      <c r="L19" s="58">
        <f>IF(T19&gt;1,"Error",IF(T19=0," ",T20*VLOOKUP($N19,Weightings,2)))</f>
        <v>0.5</v>
      </c>
      <c r="N19" s="2" t="s">
        <v>173</v>
      </c>
      <c r="O19" s="4">
        <f>IF(ISBLANK(C19)=FALSE,1,0)</f>
        <v>0</v>
      </c>
      <c r="P19" s="4">
        <f>IF(ISBLANK(E19)=FALSE,1,0)</f>
        <v>0</v>
      </c>
      <c r="Q19" s="4">
        <f>IF(ISBLANK(G19)=FALSE,1,0)</f>
        <v>0</v>
      </c>
      <c r="R19" s="4">
        <f>IF(ISBLANK(I19)=FALSE,1,0)</f>
        <v>1</v>
      </c>
      <c r="S19" s="4">
        <f>IF(ISBLANK(K19)=FALSE,1,0)</f>
        <v>0</v>
      </c>
      <c r="T19" s="15">
        <f t="shared" si="0"/>
        <v>1</v>
      </c>
    </row>
    <row r="20" spans="1:20" ht="35.25" customHeight="1">
      <c r="A20" s="110"/>
      <c r="B20" s="108"/>
      <c r="C20" s="73"/>
      <c r="D20" s="108"/>
      <c r="E20" s="85"/>
      <c r="F20" s="108"/>
      <c r="G20" s="73"/>
      <c r="H20" s="105"/>
      <c r="I20" s="73"/>
      <c r="J20" s="106"/>
      <c r="K20" s="79"/>
      <c r="L20" s="17"/>
      <c r="O20" s="4">
        <f>O19*O$2</f>
        <v>0</v>
      </c>
      <c r="P20" s="4">
        <f>P19*P$2</f>
        <v>0</v>
      </c>
      <c r="Q20" s="4">
        <f>Q19*Q$2</f>
        <v>0</v>
      </c>
      <c r="R20" s="4">
        <f>R19*R$2</f>
        <v>1</v>
      </c>
      <c r="S20" s="4">
        <f>S19*S$2</f>
        <v>0</v>
      </c>
      <c r="T20" s="15">
        <f t="shared" si="0"/>
        <v>1</v>
      </c>
    </row>
    <row r="21" spans="1:12" ht="15" customHeight="1">
      <c r="A21" s="32"/>
      <c r="B21" s="33"/>
      <c r="C21" s="74"/>
      <c r="D21" s="33"/>
      <c r="E21" s="74"/>
      <c r="F21" s="33"/>
      <c r="G21" s="74"/>
      <c r="H21" s="34"/>
      <c r="I21" s="74"/>
      <c r="J21" s="59" t="s">
        <v>166</v>
      </c>
      <c r="K21" s="75"/>
      <c r="L21" s="64">
        <f>SUM(L5:L19)</f>
        <v>0.5</v>
      </c>
    </row>
    <row r="22" spans="1:10" ht="7.5" customHeight="1">
      <c r="A22" s="9"/>
      <c r="B22" s="7"/>
      <c r="C22" s="75"/>
      <c r="D22" s="7"/>
      <c r="E22" s="75"/>
      <c r="F22" s="8"/>
      <c r="G22" s="75"/>
      <c r="H22" s="8"/>
      <c r="I22" s="75"/>
      <c r="J22" s="8"/>
    </row>
    <row r="23" spans="1:12" s="23" customFormat="1" ht="19.5" customHeight="1">
      <c r="A23" s="114" t="s">
        <v>146</v>
      </c>
      <c r="B23" s="115"/>
      <c r="C23" s="115"/>
      <c r="D23" s="115"/>
      <c r="E23" s="113"/>
      <c r="F23" s="26"/>
      <c r="G23" s="74"/>
      <c r="H23" s="26"/>
      <c r="I23" s="74"/>
      <c r="J23" s="26"/>
      <c r="K23" s="81"/>
      <c r="L23" s="29" t="s">
        <v>115</v>
      </c>
    </row>
    <row r="24" spans="1:11" s="25" customFormat="1" ht="7.5" customHeight="1">
      <c r="A24" s="27"/>
      <c r="B24" s="28"/>
      <c r="C24" s="76"/>
      <c r="D24" s="28"/>
      <c r="E24" s="76"/>
      <c r="F24" s="28"/>
      <c r="G24" s="76"/>
      <c r="H24" s="28"/>
      <c r="I24" s="76"/>
      <c r="J24" s="28"/>
      <c r="K24" s="93"/>
    </row>
    <row r="25" spans="1:11" s="4" customFormat="1" ht="21" customHeight="1">
      <c r="A25" s="30" t="s">
        <v>130</v>
      </c>
      <c r="B25" s="116" t="s">
        <v>152</v>
      </c>
      <c r="C25" s="117"/>
      <c r="D25" s="116" t="s">
        <v>153</v>
      </c>
      <c r="E25" s="117"/>
      <c r="F25" s="116" t="s">
        <v>131</v>
      </c>
      <c r="G25" s="118"/>
      <c r="H25" s="116" t="s">
        <v>154</v>
      </c>
      <c r="I25" s="117"/>
      <c r="J25" s="116" t="s">
        <v>155</v>
      </c>
      <c r="K25" s="126"/>
    </row>
    <row r="26" spans="1:20" s="31" customFormat="1" ht="15" customHeight="1">
      <c r="A26" s="109" t="s">
        <v>179</v>
      </c>
      <c r="B26" s="121" t="s">
        <v>93</v>
      </c>
      <c r="C26" s="71"/>
      <c r="D26" s="122" t="s">
        <v>70</v>
      </c>
      <c r="E26" s="71"/>
      <c r="F26" s="122" t="s">
        <v>72</v>
      </c>
      <c r="G26" s="71"/>
      <c r="H26" s="122" t="s">
        <v>74</v>
      </c>
      <c r="I26" s="71"/>
      <c r="J26" s="122" t="s">
        <v>76</v>
      </c>
      <c r="K26" s="91"/>
      <c r="L26" s="58" t="str">
        <f>IF(T26&gt;1,"Error",IF(T26=0," ",T27*VLOOKUP($N26,Weightings,2)))</f>
        <v> </v>
      </c>
      <c r="N26" s="31" t="s">
        <v>171</v>
      </c>
      <c r="O26" s="4">
        <f>IF(ISBLANK(C26)=FALSE,1,0)</f>
        <v>0</v>
      </c>
      <c r="P26" s="4">
        <f>IF(ISBLANK(E26)=FALSE,1,0)</f>
        <v>0</v>
      </c>
      <c r="Q26" s="4">
        <f>IF(ISBLANK(G26)=FALSE,1,0)</f>
        <v>0</v>
      </c>
      <c r="R26" s="4">
        <f>IF(ISBLANK(I26)=FALSE,1,0)</f>
        <v>0</v>
      </c>
      <c r="S26" s="4">
        <f>IF(ISBLANK(K26)=FALSE,1,0)</f>
        <v>0</v>
      </c>
      <c r="T26" s="15">
        <f aca="true" t="shared" si="1" ref="T26:T35">SUM(O26:S26)</f>
        <v>0</v>
      </c>
    </row>
    <row r="27" spans="1:20" ht="30" customHeight="1">
      <c r="A27" s="119"/>
      <c r="B27" s="108"/>
      <c r="C27" s="77"/>
      <c r="D27" s="123"/>
      <c r="E27" s="77"/>
      <c r="F27" s="123"/>
      <c r="G27" s="77"/>
      <c r="H27" s="123"/>
      <c r="I27" s="77"/>
      <c r="J27" s="123"/>
      <c r="K27" s="92"/>
      <c r="O27" s="4">
        <f>O26*O$2</f>
        <v>0</v>
      </c>
      <c r="P27" s="4">
        <f>P26*P$2</f>
        <v>0</v>
      </c>
      <c r="Q27" s="4">
        <f>Q26*Q$2</f>
        <v>0</v>
      </c>
      <c r="R27" s="4">
        <f>R26*R$2</f>
        <v>0</v>
      </c>
      <c r="S27" s="4">
        <f>S26*S$2</f>
        <v>0</v>
      </c>
      <c r="T27" s="15">
        <f t="shared" si="1"/>
        <v>0</v>
      </c>
    </row>
    <row r="28" spans="1:20" ht="15" customHeight="1">
      <c r="A28" s="109" t="s">
        <v>138</v>
      </c>
      <c r="B28" s="121" t="s">
        <v>69</v>
      </c>
      <c r="C28" s="78"/>
      <c r="D28" s="122" t="s">
        <v>71</v>
      </c>
      <c r="E28" s="78" t="s">
        <v>180</v>
      </c>
      <c r="F28" s="122" t="s">
        <v>73</v>
      </c>
      <c r="G28" s="78"/>
      <c r="H28" s="122" t="s">
        <v>75</v>
      </c>
      <c r="I28" s="78"/>
      <c r="J28" s="122" t="s">
        <v>77</v>
      </c>
      <c r="K28" s="94"/>
      <c r="L28" s="58">
        <f>IF(T28&gt;1,"Error",IF(T28=0," ",T29*VLOOKUP($N28,Weightings,2)))</f>
        <v>-2</v>
      </c>
      <c r="N28" s="2" t="s">
        <v>171</v>
      </c>
      <c r="O28" s="4">
        <f>IF(ISBLANK(C28)=FALSE,1,0)</f>
        <v>0</v>
      </c>
      <c r="P28" s="4">
        <f>IF(ISBLANK(E28)=FALSE,1,0)</f>
        <v>1</v>
      </c>
      <c r="Q28" s="4">
        <f>IF(ISBLANK(G28)=FALSE,1,0)</f>
        <v>0</v>
      </c>
      <c r="R28" s="4">
        <f>IF(ISBLANK(I28)=FALSE,1,0)</f>
        <v>0</v>
      </c>
      <c r="S28" s="4">
        <f>IF(ISBLANK(K28)=FALSE,1,0)</f>
        <v>0</v>
      </c>
      <c r="T28" s="15">
        <f t="shared" si="1"/>
        <v>1</v>
      </c>
    </row>
    <row r="29" spans="1:20" ht="54.75" customHeight="1">
      <c r="A29" s="120"/>
      <c r="B29" s="125"/>
      <c r="C29" s="77"/>
      <c r="D29" s="124"/>
      <c r="E29" s="77"/>
      <c r="F29" s="124"/>
      <c r="G29" s="77"/>
      <c r="H29" s="124"/>
      <c r="I29" s="77"/>
      <c r="J29" s="124"/>
      <c r="K29" s="92"/>
      <c r="O29" s="4">
        <f>O28*O$2</f>
        <v>0</v>
      </c>
      <c r="P29" s="4">
        <f>P28*P$2</f>
        <v>-1</v>
      </c>
      <c r="Q29" s="4">
        <f>Q28*Q$2</f>
        <v>0</v>
      </c>
      <c r="R29" s="4">
        <f>R28*R$2</f>
        <v>0</v>
      </c>
      <c r="S29" s="4">
        <f>S28*S$2</f>
        <v>0</v>
      </c>
      <c r="T29" s="15">
        <f t="shared" si="1"/>
        <v>-1</v>
      </c>
    </row>
    <row r="30" spans="1:20" ht="15" customHeight="1">
      <c r="A30" s="109" t="s">
        <v>149</v>
      </c>
      <c r="B30" s="121" t="s">
        <v>80</v>
      </c>
      <c r="C30" s="78"/>
      <c r="D30" s="122" t="s">
        <v>81</v>
      </c>
      <c r="E30" s="78"/>
      <c r="F30" s="122" t="s">
        <v>84</v>
      </c>
      <c r="G30" s="78"/>
      <c r="H30" s="122" t="s">
        <v>87</v>
      </c>
      <c r="I30" s="78"/>
      <c r="J30" s="122" t="s">
        <v>90</v>
      </c>
      <c r="K30" s="94"/>
      <c r="L30" s="58" t="str">
        <f>IF(T30&gt;1,"Error",IF(T30=0," ",T31*VLOOKUP($N30,Weightings,2)))</f>
        <v> </v>
      </c>
      <c r="N30" s="2" t="s">
        <v>172</v>
      </c>
      <c r="O30" s="4">
        <f>IF(ISBLANK(C30)=FALSE,1,0)</f>
        <v>0</v>
      </c>
      <c r="P30" s="4">
        <f>IF(ISBLANK(E30)=FALSE,1,0)</f>
        <v>0</v>
      </c>
      <c r="Q30" s="4">
        <f>IF(ISBLANK(G30)=FALSE,1,0)</f>
        <v>0</v>
      </c>
      <c r="R30" s="4">
        <f>IF(ISBLANK(I30)=FALSE,1,0)</f>
        <v>0</v>
      </c>
      <c r="S30" s="4">
        <f>IF(ISBLANK(K30)=FALSE,1,0)</f>
        <v>0</v>
      </c>
      <c r="T30" s="15">
        <f t="shared" si="1"/>
        <v>0</v>
      </c>
    </row>
    <row r="31" spans="1:20" ht="19.5" customHeight="1">
      <c r="A31" s="127"/>
      <c r="B31" s="125"/>
      <c r="C31" s="77"/>
      <c r="D31" s="124"/>
      <c r="E31" s="77"/>
      <c r="F31" s="128"/>
      <c r="G31" s="77"/>
      <c r="H31" s="124"/>
      <c r="I31" s="77"/>
      <c r="J31" s="128"/>
      <c r="K31" s="92"/>
      <c r="O31" s="4">
        <f>O30*O$2</f>
        <v>0</v>
      </c>
      <c r="P31" s="4">
        <f>P30*P$2</f>
        <v>0</v>
      </c>
      <c r="Q31" s="4">
        <f>Q30*Q$2</f>
        <v>0</v>
      </c>
      <c r="R31" s="4">
        <f>R30*R$2</f>
        <v>0</v>
      </c>
      <c r="S31" s="4">
        <f>S30*S$2</f>
        <v>0</v>
      </c>
      <c r="T31" s="15">
        <f t="shared" si="1"/>
        <v>0</v>
      </c>
    </row>
    <row r="32" spans="1:20" ht="15" customHeight="1">
      <c r="A32" s="109" t="s">
        <v>139</v>
      </c>
      <c r="B32" s="121" t="s">
        <v>95</v>
      </c>
      <c r="C32" s="78"/>
      <c r="D32" s="122" t="s">
        <v>82</v>
      </c>
      <c r="E32" s="78"/>
      <c r="F32" s="122" t="s">
        <v>85</v>
      </c>
      <c r="G32" s="78"/>
      <c r="H32" s="122" t="s">
        <v>88</v>
      </c>
      <c r="I32" s="78"/>
      <c r="J32" s="122" t="s">
        <v>91</v>
      </c>
      <c r="K32" s="94"/>
      <c r="L32" s="58" t="str">
        <f>IF(T32&gt;1,"Error",IF(T32=0," ",T33*VLOOKUP($N32,Weightings,2)))</f>
        <v> </v>
      </c>
      <c r="N32" s="2" t="s">
        <v>171</v>
      </c>
      <c r="O32" s="4">
        <f>IF(ISBLANK(C32)=FALSE,1,0)</f>
        <v>0</v>
      </c>
      <c r="P32" s="4">
        <f>IF(ISBLANK(E32)=FALSE,1,0)</f>
        <v>0</v>
      </c>
      <c r="Q32" s="4">
        <f>IF(ISBLANK(G32)=FALSE,1,0)</f>
        <v>0</v>
      </c>
      <c r="R32" s="4">
        <f>IF(ISBLANK(I32)=FALSE,1,0)</f>
        <v>0</v>
      </c>
      <c r="S32" s="4">
        <f>IF(ISBLANK(K32)=FALSE,1,0)</f>
        <v>0</v>
      </c>
      <c r="T32" s="15">
        <f t="shared" si="1"/>
        <v>0</v>
      </c>
    </row>
    <row r="33" spans="1:20" ht="21.75" customHeight="1">
      <c r="A33" s="127"/>
      <c r="B33" s="125"/>
      <c r="C33" s="77"/>
      <c r="D33" s="124"/>
      <c r="E33" s="77"/>
      <c r="F33" s="128"/>
      <c r="G33" s="77"/>
      <c r="H33" s="124"/>
      <c r="I33" s="77"/>
      <c r="J33" s="128"/>
      <c r="K33" s="92"/>
      <c r="O33" s="4">
        <f>O32*O$2</f>
        <v>0</v>
      </c>
      <c r="P33" s="4">
        <f>P32*P$2</f>
        <v>0</v>
      </c>
      <c r="Q33" s="4">
        <f>Q32*Q$2</f>
        <v>0</v>
      </c>
      <c r="R33" s="4">
        <f>R32*R$2</f>
        <v>0</v>
      </c>
      <c r="S33" s="4">
        <f>S32*S$2</f>
        <v>0</v>
      </c>
      <c r="T33" s="15">
        <f t="shared" si="1"/>
        <v>0</v>
      </c>
    </row>
    <row r="34" spans="1:20" ht="15" customHeight="1">
      <c r="A34" s="109" t="s">
        <v>150</v>
      </c>
      <c r="B34" s="121" t="s">
        <v>94</v>
      </c>
      <c r="C34" s="78"/>
      <c r="D34" s="122" t="s">
        <v>83</v>
      </c>
      <c r="E34" s="78"/>
      <c r="F34" s="122" t="s">
        <v>86</v>
      </c>
      <c r="G34" s="78"/>
      <c r="H34" s="122" t="s">
        <v>89</v>
      </c>
      <c r="I34" s="78"/>
      <c r="J34" s="122" t="s">
        <v>92</v>
      </c>
      <c r="K34" s="94"/>
      <c r="L34" s="58" t="str">
        <f>IF(T34&gt;1,"Error",IF(T34=0," ",T35*VLOOKUP($N34,Weightings,2)))</f>
        <v> </v>
      </c>
      <c r="N34" s="2" t="s">
        <v>172</v>
      </c>
      <c r="O34" s="4">
        <f>IF(ISBLANK(C34)=FALSE,1,0)</f>
        <v>0</v>
      </c>
      <c r="P34" s="4">
        <f>IF(ISBLANK(E34)=FALSE,1,0)</f>
        <v>0</v>
      </c>
      <c r="Q34" s="4">
        <f>IF(ISBLANK(G34)=FALSE,1,0)</f>
        <v>0</v>
      </c>
      <c r="R34" s="4">
        <f>IF(ISBLANK(I34)=FALSE,1,0)</f>
        <v>0</v>
      </c>
      <c r="S34" s="4">
        <f>IF(ISBLANK(K34)=FALSE,1,0)</f>
        <v>0</v>
      </c>
      <c r="T34" s="15">
        <f t="shared" si="1"/>
        <v>0</v>
      </c>
    </row>
    <row r="35" spans="1:20" ht="84.75" customHeight="1">
      <c r="A35" s="127"/>
      <c r="B35" s="125"/>
      <c r="C35" s="79"/>
      <c r="D35" s="128"/>
      <c r="E35" s="79"/>
      <c r="F35" s="128"/>
      <c r="G35" s="79"/>
      <c r="H35" s="128"/>
      <c r="I35" s="79"/>
      <c r="J35" s="128"/>
      <c r="K35" s="95"/>
      <c r="O35" s="4">
        <f>O34*O$2</f>
        <v>0</v>
      </c>
      <c r="P35" s="4">
        <f>P34*P$2</f>
        <v>0</v>
      </c>
      <c r="Q35" s="4">
        <f>Q34*Q$2</f>
        <v>0</v>
      </c>
      <c r="R35" s="4">
        <f>R34*R$2</f>
        <v>0</v>
      </c>
      <c r="S35" s="4">
        <f>S34*S$2</f>
        <v>0</v>
      </c>
      <c r="T35" s="15">
        <f t="shared" si="1"/>
        <v>0</v>
      </c>
    </row>
    <row r="36" spans="1:12" s="1" customFormat="1" ht="15" customHeight="1">
      <c r="A36" s="5"/>
      <c r="B36" s="6"/>
      <c r="C36" s="75"/>
      <c r="D36" s="7"/>
      <c r="E36" s="75"/>
      <c r="F36" s="8"/>
      <c r="G36" s="75"/>
      <c r="H36" s="8"/>
      <c r="I36" s="75"/>
      <c r="J36" s="59" t="s">
        <v>166</v>
      </c>
      <c r="K36" s="75"/>
      <c r="L36" s="63">
        <f>SUM(L26:L34)</f>
        <v>-2</v>
      </c>
    </row>
    <row r="37" spans="1:10" ht="7.5" customHeight="1">
      <c r="A37" s="9"/>
      <c r="B37" s="7"/>
      <c r="C37" s="75"/>
      <c r="D37" s="7"/>
      <c r="E37" s="75"/>
      <c r="F37" s="8"/>
      <c r="G37" s="75"/>
      <c r="H37" s="8"/>
      <c r="I37" s="75"/>
      <c r="J37" s="8"/>
    </row>
    <row r="38" spans="1:13" s="4" customFormat="1" ht="19.5" customHeight="1">
      <c r="A38" s="130" t="s">
        <v>127</v>
      </c>
      <c r="B38" s="131"/>
      <c r="C38" s="131"/>
      <c r="D38" s="131"/>
      <c r="E38" s="132"/>
      <c r="F38" s="37"/>
      <c r="G38" s="74"/>
      <c r="H38" s="38"/>
      <c r="I38" s="74"/>
      <c r="J38" s="38"/>
      <c r="K38" s="81"/>
      <c r="L38" s="62" t="s">
        <v>115</v>
      </c>
      <c r="M38" s="61"/>
    </row>
    <row r="39" spans="1:11" s="20" customFormat="1" ht="7.5" customHeight="1">
      <c r="A39" s="35"/>
      <c r="B39" s="36"/>
      <c r="C39" s="76"/>
      <c r="D39" s="36"/>
      <c r="E39" s="76"/>
      <c r="F39" s="36"/>
      <c r="G39" s="76"/>
      <c r="H39" s="36"/>
      <c r="I39" s="76"/>
      <c r="J39" s="36"/>
      <c r="K39" s="70"/>
    </row>
    <row r="40" spans="1:11" s="4" customFormat="1" ht="24.75" customHeight="1">
      <c r="A40" s="42" t="s">
        <v>130</v>
      </c>
      <c r="B40" s="133" t="s">
        <v>152</v>
      </c>
      <c r="C40" s="134"/>
      <c r="D40" s="133" t="s">
        <v>153</v>
      </c>
      <c r="E40" s="134"/>
      <c r="F40" s="133" t="s">
        <v>131</v>
      </c>
      <c r="G40" s="134"/>
      <c r="H40" s="133" t="s">
        <v>154</v>
      </c>
      <c r="I40" s="134"/>
      <c r="J40" s="133" t="s">
        <v>162</v>
      </c>
      <c r="K40" s="138"/>
    </row>
    <row r="41" spans="1:20" s="31" customFormat="1" ht="15" customHeight="1">
      <c r="A41" s="135" t="s">
        <v>128</v>
      </c>
      <c r="B41" s="139" t="s">
        <v>56</v>
      </c>
      <c r="C41" s="71"/>
      <c r="D41" s="136" t="s">
        <v>63</v>
      </c>
      <c r="E41" s="71"/>
      <c r="F41" s="129" t="s">
        <v>64</v>
      </c>
      <c r="G41" s="71"/>
      <c r="H41" s="129" t="s">
        <v>170</v>
      </c>
      <c r="I41" s="71"/>
      <c r="J41" s="129" t="s">
        <v>68</v>
      </c>
      <c r="K41" s="91"/>
      <c r="L41" s="58" t="str">
        <f>IF(T41&gt;1,"Error",IF(T41=0," ",T42*VLOOKUP($N41,Weightings,2)))</f>
        <v> </v>
      </c>
      <c r="N41" s="31" t="s">
        <v>171</v>
      </c>
      <c r="O41" s="4">
        <f>IF(ISBLANK(C41)=FALSE,1,0)</f>
        <v>0</v>
      </c>
      <c r="P41" s="4">
        <f>IF(ISBLANK(E41)=FALSE,1,0)</f>
        <v>0</v>
      </c>
      <c r="Q41" s="4">
        <f>IF(ISBLANK(G41)=FALSE,1,0)</f>
        <v>0</v>
      </c>
      <c r="R41" s="4">
        <f>IF(ISBLANK(I41)=FALSE,1,0)</f>
        <v>0</v>
      </c>
      <c r="S41" s="4">
        <f>IF(ISBLANK(K41)=FALSE,1,0)</f>
        <v>0</v>
      </c>
      <c r="T41" s="15">
        <f aca="true" t="shared" si="2" ref="T41:T48">SUM(O41:S41)</f>
        <v>0</v>
      </c>
    </row>
    <row r="42" spans="1:20" ht="39.75" customHeight="1">
      <c r="A42" s="119"/>
      <c r="B42" s="108"/>
      <c r="C42" s="77"/>
      <c r="D42" s="123"/>
      <c r="E42" s="77"/>
      <c r="F42" s="123"/>
      <c r="G42" s="72"/>
      <c r="H42" s="123"/>
      <c r="I42" s="72"/>
      <c r="J42" s="123"/>
      <c r="K42" s="96"/>
      <c r="O42" s="4">
        <f>O41*O$2</f>
        <v>0</v>
      </c>
      <c r="P42" s="4">
        <f>P41*P$2</f>
        <v>0</v>
      </c>
      <c r="Q42" s="4">
        <f>Q41*Q$2</f>
        <v>0</v>
      </c>
      <c r="R42" s="4">
        <f>R41*R$2</f>
        <v>0</v>
      </c>
      <c r="S42" s="4">
        <f>S41*S$2</f>
        <v>0</v>
      </c>
      <c r="T42" s="15">
        <f t="shared" si="2"/>
        <v>0</v>
      </c>
    </row>
    <row r="43" spans="1:20" ht="15" customHeight="1">
      <c r="A43" s="135" t="s">
        <v>159</v>
      </c>
      <c r="B43" s="136" t="s">
        <v>57</v>
      </c>
      <c r="C43" s="78"/>
      <c r="D43" s="137" t="s">
        <v>62</v>
      </c>
      <c r="E43" s="78"/>
      <c r="F43" s="137" t="s">
        <v>65</v>
      </c>
      <c r="G43" s="90"/>
      <c r="H43" s="137" t="s">
        <v>49</v>
      </c>
      <c r="I43" s="90"/>
      <c r="J43" s="137" t="s">
        <v>52</v>
      </c>
      <c r="K43" s="94"/>
      <c r="L43" s="58" t="str">
        <f>IF(T43&gt;1,"Error",IF(T43=0," ",T44*VLOOKUP($N43,Weightings,2)))</f>
        <v> </v>
      </c>
      <c r="N43" s="2" t="s">
        <v>171</v>
      </c>
      <c r="O43" s="4">
        <f>IF(ISBLANK(C43)=FALSE,1,0)</f>
        <v>0</v>
      </c>
      <c r="P43" s="4">
        <f>IF(ISBLANK(E43)=FALSE,1,0)</f>
        <v>0</v>
      </c>
      <c r="Q43" s="4">
        <f>IF(ISBLANK(G43)=FALSE,1,0)</f>
        <v>0</v>
      </c>
      <c r="R43" s="4">
        <f>IF(ISBLANK(I43)=FALSE,1,0)</f>
        <v>0</v>
      </c>
      <c r="S43" s="4">
        <f>IF(ISBLANK(K43)=FALSE,1,0)</f>
        <v>0</v>
      </c>
      <c r="T43" s="15">
        <f t="shared" si="2"/>
        <v>0</v>
      </c>
    </row>
    <row r="44" spans="1:20" ht="54.75" customHeight="1">
      <c r="A44" s="120"/>
      <c r="B44" s="124"/>
      <c r="C44" s="77"/>
      <c r="D44" s="124"/>
      <c r="E44" s="77"/>
      <c r="F44" s="124"/>
      <c r="G44" s="77"/>
      <c r="H44" s="124"/>
      <c r="I44" s="77"/>
      <c r="J44" s="124"/>
      <c r="K44" s="96"/>
      <c r="O44" s="4">
        <f>O43*O$2</f>
        <v>0</v>
      </c>
      <c r="P44" s="4">
        <f>P43*P$2</f>
        <v>0</v>
      </c>
      <c r="Q44" s="4">
        <f>Q43*Q$2</f>
        <v>0</v>
      </c>
      <c r="R44" s="4">
        <f>R43*R$2</f>
        <v>0</v>
      </c>
      <c r="S44" s="4">
        <f>S43*S$2</f>
        <v>0</v>
      </c>
      <c r="T44" s="15">
        <f t="shared" si="2"/>
        <v>0</v>
      </c>
    </row>
    <row r="45" spans="1:20" ht="15" customHeight="1">
      <c r="A45" s="135" t="s">
        <v>157</v>
      </c>
      <c r="B45" s="139" t="s">
        <v>58</v>
      </c>
      <c r="C45" s="78"/>
      <c r="D45" s="136" t="s">
        <v>61</v>
      </c>
      <c r="E45" s="78"/>
      <c r="F45" s="136" t="s">
        <v>66</v>
      </c>
      <c r="G45" s="78"/>
      <c r="H45" s="136" t="s">
        <v>50</v>
      </c>
      <c r="I45" s="78"/>
      <c r="J45" s="136" t="s">
        <v>53</v>
      </c>
      <c r="K45" s="94"/>
      <c r="L45" s="58" t="str">
        <f>IF(T45&gt;1,"Error",IF(T45=0," ",T46*VLOOKUP($N45,Weightings,2)))</f>
        <v> </v>
      </c>
      <c r="N45" s="2" t="s">
        <v>172</v>
      </c>
      <c r="O45" s="4">
        <f>IF(ISBLANK(C45)=FALSE,1,0)</f>
        <v>0</v>
      </c>
      <c r="P45" s="4">
        <f>IF(ISBLANK(E45)=FALSE,1,0)</f>
        <v>0</v>
      </c>
      <c r="Q45" s="4">
        <f>IF(ISBLANK(G45)=FALSE,1,0)</f>
        <v>0</v>
      </c>
      <c r="R45" s="4">
        <f>IF(ISBLANK(I45)=FALSE,1,0)</f>
        <v>0</v>
      </c>
      <c r="S45" s="4">
        <f>IF(ISBLANK(K45)=FALSE,1,0)</f>
        <v>0</v>
      </c>
      <c r="T45" s="15">
        <f t="shared" si="2"/>
        <v>0</v>
      </c>
    </row>
    <row r="46" spans="1:20" ht="37.5" customHeight="1">
      <c r="A46" s="127"/>
      <c r="B46" s="140"/>
      <c r="C46" s="77"/>
      <c r="D46" s="128"/>
      <c r="E46" s="77"/>
      <c r="F46" s="128"/>
      <c r="G46" s="77"/>
      <c r="H46" s="124"/>
      <c r="I46" s="77"/>
      <c r="J46" s="142"/>
      <c r="K46" s="96"/>
      <c r="O46" s="4">
        <f>O45*O$2</f>
        <v>0</v>
      </c>
      <c r="P46" s="4">
        <f>P45*P$2</f>
        <v>0</v>
      </c>
      <c r="Q46" s="4">
        <f>Q45*Q$2</f>
        <v>0</v>
      </c>
      <c r="R46" s="4">
        <f>R45*R$2</f>
        <v>0</v>
      </c>
      <c r="S46" s="4">
        <f>S45*S$2</f>
        <v>0</v>
      </c>
      <c r="T46" s="15">
        <f t="shared" si="2"/>
        <v>0</v>
      </c>
    </row>
    <row r="47" spans="1:20" ht="15" customHeight="1">
      <c r="A47" s="135" t="s">
        <v>161</v>
      </c>
      <c r="B47" s="139" t="s">
        <v>59</v>
      </c>
      <c r="C47" s="78"/>
      <c r="D47" s="136" t="s">
        <v>60</v>
      </c>
      <c r="E47" s="78"/>
      <c r="F47" s="136" t="s">
        <v>67</v>
      </c>
      <c r="G47" s="78"/>
      <c r="H47" s="136" t="s">
        <v>51</v>
      </c>
      <c r="I47" s="78"/>
      <c r="J47" s="136" t="s">
        <v>54</v>
      </c>
      <c r="K47" s="94"/>
      <c r="L47" s="58" t="str">
        <f>IF(T47&gt;1,"Error",IF(T47=0," ",T48*VLOOKUP($N47,Weightings,2)))</f>
        <v> </v>
      </c>
      <c r="N47" s="2" t="s">
        <v>173</v>
      </c>
      <c r="O47" s="4">
        <f>IF(ISBLANK(C47)=FALSE,1,0)</f>
        <v>0</v>
      </c>
      <c r="P47" s="4">
        <f>IF(ISBLANK(E47)=FALSE,1,0)</f>
        <v>0</v>
      </c>
      <c r="Q47" s="4">
        <f>IF(ISBLANK(G47)=FALSE,1,0)</f>
        <v>0</v>
      </c>
      <c r="R47" s="4">
        <f>IF(ISBLANK(I47)=FALSE,1,0)</f>
        <v>0</v>
      </c>
      <c r="S47" s="4">
        <f>IF(ISBLANK(K47)=FALSE,1,0)</f>
        <v>0</v>
      </c>
      <c r="T47" s="15">
        <f t="shared" si="2"/>
        <v>0</v>
      </c>
    </row>
    <row r="48" spans="1:20" ht="57.75" customHeight="1">
      <c r="A48" s="127"/>
      <c r="B48" s="140"/>
      <c r="C48" s="79"/>
      <c r="D48" s="128"/>
      <c r="E48" s="79"/>
      <c r="F48" s="124"/>
      <c r="G48" s="79"/>
      <c r="H48" s="128"/>
      <c r="I48" s="79"/>
      <c r="J48" s="143"/>
      <c r="K48" s="95"/>
      <c r="O48" s="4">
        <f>O47*O$2</f>
        <v>0</v>
      </c>
      <c r="P48" s="4">
        <f>P47*P$2</f>
        <v>0</v>
      </c>
      <c r="Q48" s="4">
        <f>Q47*Q$2</f>
        <v>0</v>
      </c>
      <c r="R48" s="4">
        <f>R47*R$2</f>
        <v>0</v>
      </c>
      <c r="S48" s="4">
        <f>S47*S$2</f>
        <v>0</v>
      </c>
      <c r="T48" s="15">
        <f t="shared" si="2"/>
        <v>0</v>
      </c>
    </row>
    <row r="49" spans="1:12" ht="15" customHeight="1">
      <c r="A49" s="97"/>
      <c r="B49" s="43"/>
      <c r="C49" s="75"/>
      <c r="D49" s="43"/>
      <c r="E49" s="75"/>
      <c r="F49" s="43"/>
      <c r="G49" s="75"/>
      <c r="H49" s="44"/>
      <c r="I49" s="75"/>
      <c r="J49" s="59" t="s">
        <v>166</v>
      </c>
      <c r="K49" s="75"/>
      <c r="L49" s="62">
        <f>SUM(L41:L47)</f>
        <v>0</v>
      </c>
    </row>
    <row r="50" spans="1:10" ht="7.5" customHeight="1">
      <c r="A50" s="45"/>
      <c r="B50" s="44"/>
      <c r="C50" s="75"/>
      <c r="D50" s="44"/>
      <c r="E50" s="75"/>
      <c r="F50" s="44"/>
      <c r="G50" s="75"/>
      <c r="H50" s="44"/>
      <c r="I50" s="75"/>
      <c r="J50" s="44"/>
    </row>
    <row r="51" spans="1:13" s="4" customFormat="1" ht="18.75" customHeight="1">
      <c r="A51" s="50" t="s">
        <v>148</v>
      </c>
      <c r="B51" s="51"/>
      <c r="C51" s="80"/>
      <c r="D51" s="51"/>
      <c r="E51" s="86"/>
      <c r="F51" s="46"/>
      <c r="G51" s="74"/>
      <c r="H51" s="46"/>
      <c r="I51" s="74"/>
      <c r="J51" s="46"/>
      <c r="K51" s="81"/>
      <c r="L51" s="40" t="s">
        <v>115</v>
      </c>
      <c r="M51" s="41"/>
    </row>
    <row r="52" spans="1:11" s="49" customFormat="1" ht="7.5" customHeight="1">
      <c r="A52" s="47"/>
      <c r="B52" s="48"/>
      <c r="C52" s="76"/>
      <c r="D52" s="48"/>
      <c r="E52" s="76"/>
      <c r="F52" s="48"/>
      <c r="G52" s="76"/>
      <c r="H52" s="48"/>
      <c r="I52" s="76"/>
      <c r="J52" s="48"/>
      <c r="K52" s="70"/>
    </row>
    <row r="53" spans="1:11" s="4" customFormat="1" ht="18.75" customHeight="1">
      <c r="A53" s="39" t="s">
        <v>130</v>
      </c>
      <c r="B53" s="145" t="s">
        <v>152</v>
      </c>
      <c r="C53" s="134"/>
      <c r="D53" s="145" t="s">
        <v>153</v>
      </c>
      <c r="E53" s="134"/>
      <c r="F53" s="145" t="s">
        <v>131</v>
      </c>
      <c r="G53" s="134"/>
      <c r="H53" s="145" t="s">
        <v>154</v>
      </c>
      <c r="I53" s="134"/>
      <c r="J53" s="145" t="s">
        <v>155</v>
      </c>
      <c r="K53" s="138"/>
    </row>
    <row r="54" spans="1:20" s="31" customFormat="1" ht="18.75" customHeight="1">
      <c r="A54" s="141" t="s">
        <v>160</v>
      </c>
      <c r="B54" s="144" t="s">
        <v>9</v>
      </c>
      <c r="C54" s="71"/>
      <c r="D54" s="137" t="s">
        <v>8</v>
      </c>
      <c r="E54" s="71"/>
      <c r="F54" s="137" t="s">
        <v>28</v>
      </c>
      <c r="G54" s="71"/>
      <c r="H54" s="137" t="s">
        <v>37</v>
      </c>
      <c r="I54" s="71"/>
      <c r="J54" s="137" t="s">
        <v>0</v>
      </c>
      <c r="K54" s="91"/>
      <c r="L54" s="58" t="str">
        <f>IF(T54&gt;1,"Error",IF(T54=0," ",T55*VLOOKUP($N54,Weightings,2)))</f>
        <v> </v>
      </c>
      <c r="N54" s="31" t="s">
        <v>171</v>
      </c>
      <c r="O54" s="4">
        <f>IF(ISBLANK(C54)=FALSE,1,0)</f>
        <v>0</v>
      </c>
      <c r="P54" s="4">
        <f>IF(ISBLANK(E54)=FALSE,1,0)</f>
        <v>0</v>
      </c>
      <c r="Q54" s="4">
        <f>IF(ISBLANK(G54)=FALSE,1,0)</f>
        <v>0</v>
      </c>
      <c r="R54" s="4">
        <f>IF(ISBLANK(I54)=FALSE,1,0)</f>
        <v>0</v>
      </c>
      <c r="S54" s="4">
        <f>IF(ISBLANK(K54)=FALSE,1,0)</f>
        <v>0</v>
      </c>
      <c r="T54" s="15">
        <f aca="true" t="shared" si="3" ref="T54:T71">SUM(O54:S54)</f>
        <v>0</v>
      </c>
    </row>
    <row r="55" spans="1:20" ht="63" customHeight="1">
      <c r="A55" s="119"/>
      <c r="B55" s="108"/>
      <c r="C55" s="77"/>
      <c r="D55" s="123"/>
      <c r="E55" s="77"/>
      <c r="F55" s="123"/>
      <c r="G55" s="77"/>
      <c r="H55" s="123"/>
      <c r="I55" s="77"/>
      <c r="J55" s="123"/>
      <c r="K55" s="92"/>
      <c r="O55" s="4">
        <f>O54*O$2</f>
        <v>0</v>
      </c>
      <c r="P55" s="4">
        <f>P54*P$2</f>
        <v>0</v>
      </c>
      <c r="Q55" s="4">
        <f>Q54*Q$2</f>
        <v>0</v>
      </c>
      <c r="R55" s="4">
        <f>R54*R$2</f>
        <v>0</v>
      </c>
      <c r="S55" s="4">
        <f>S54*S$2</f>
        <v>0</v>
      </c>
      <c r="T55" s="15">
        <f t="shared" si="3"/>
        <v>0</v>
      </c>
    </row>
    <row r="56" spans="1:20" ht="15" customHeight="1">
      <c r="A56" s="135" t="s">
        <v>156</v>
      </c>
      <c r="B56" s="139" t="s">
        <v>55</v>
      </c>
      <c r="C56" s="78"/>
      <c r="D56" s="136" t="s">
        <v>10</v>
      </c>
      <c r="E56" s="78"/>
      <c r="F56" s="136" t="s">
        <v>29</v>
      </c>
      <c r="G56" s="78"/>
      <c r="H56" s="136" t="s">
        <v>17</v>
      </c>
      <c r="I56" s="78"/>
      <c r="J56" s="136" t="s">
        <v>1</v>
      </c>
      <c r="K56" s="94"/>
      <c r="L56" s="58" t="str">
        <f>IF(T56&gt;1,"Error",IF(T56=0," ",T57*VLOOKUP($N56,Weightings,2)))</f>
        <v> </v>
      </c>
      <c r="N56" s="2" t="s">
        <v>172</v>
      </c>
      <c r="O56" s="4">
        <f>IF(ISBLANK(C56)=FALSE,1,0)</f>
        <v>0</v>
      </c>
      <c r="P56" s="4">
        <f>IF(ISBLANK(E56)=FALSE,1,0)</f>
        <v>0</v>
      </c>
      <c r="Q56" s="4">
        <f>IF(ISBLANK(G56)=FALSE,1,0)</f>
        <v>0</v>
      </c>
      <c r="R56" s="4">
        <f>IF(ISBLANK(I56)=FALSE,1,0)</f>
        <v>0</v>
      </c>
      <c r="S56" s="4">
        <f>IF(ISBLANK(K56)=FALSE,1,0)</f>
        <v>0</v>
      </c>
      <c r="T56" s="15">
        <f t="shared" si="3"/>
        <v>0</v>
      </c>
    </row>
    <row r="57" spans="1:20" ht="37.5" customHeight="1">
      <c r="A57" s="127"/>
      <c r="B57" s="125"/>
      <c r="C57" s="77"/>
      <c r="D57" s="128"/>
      <c r="E57" s="77"/>
      <c r="F57" s="128"/>
      <c r="G57" s="77"/>
      <c r="H57" s="128"/>
      <c r="I57" s="77"/>
      <c r="J57" s="128"/>
      <c r="K57" s="92"/>
      <c r="O57" s="4">
        <f>O56*O$2</f>
        <v>0</v>
      </c>
      <c r="P57" s="4">
        <f>P56*P$2</f>
        <v>0</v>
      </c>
      <c r="Q57" s="4">
        <f>Q56*Q$2</f>
        <v>0</v>
      </c>
      <c r="R57" s="4">
        <f>R56*R$2</f>
        <v>0</v>
      </c>
      <c r="S57" s="4">
        <f>S56*S$2</f>
        <v>0</v>
      </c>
      <c r="T57" s="15">
        <f t="shared" si="3"/>
        <v>0</v>
      </c>
    </row>
    <row r="58" spans="1:20" ht="15" customHeight="1">
      <c r="A58" s="135" t="s">
        <v>132</v>
      </c>
      <c r="B58" s="139" t="s">
        <v>38</v>
      </c>
      <c r="C58" s="78"/>
      <c r="D58" s="136" t="s">
        <v>45</v>
      </c>
      <c r="E58" s="78"/>
      <c r="F58" s="136" t="s">
        <v>30</v>
      </c>
      <c r="G58" s="78"/>
      <c r="H58" s="136" t="s">
        <v>18</v>
      </c>
      <c r="I58" s="78"/>
      <c r="J58" s="136" t="s">
        <v>18</v>
      </c>
      <c r="K58" s="94"/>
      <c r="L58" s="58" t="str">
        <f>IF(T58&gt;1,"Error",IF(T58=0," ",T59*VLOOKUP($N58,Weightings,2)))</f>
        <v> </v>
      </c>
      <c r="N58" s="2" t="s">
        <v>172</v>
      </c>
      <c r="O58" s="4">
        <f>IF(ISBLANK(C58)=FALSE,1,0)</f>
        <v>0</v>
      </c>
      <c r="P58" s="4">
        <f>IF(ISBLANK(E58)=FALSE,1,0)</f>
        <v>0</v>
      </c>
      <c r="Q58" s="4">
        <f>IF(ISBLANK(G58)=FALSE,1,0)</f>
        <v>0</v>
      </c>
      <c r="R58" s="4">
        <f>IF(ISBLANK(I58)=FALSE,1,0)</f>
        <v>0</v>
      </c>
      <c r="S58" s="4">
        <f>IF(ISBLANK(K58)=FALSE,1,0)</f>
        <v>0</v>
      </c>
      <c r="T58" s="15">
        <f t="shared" si="3"/>
        <v>0</v>
      </c>
    </row>
    <row r="59" spans="1:20" ht="39" customHeight="1">
      <c r="A59" s="127"/>
      <c r="B59" s="140"/>
      <c r="C59" s="77"/>
      <c r="D59" s="128"/>
      <c r="E59" s="77"/>
      <c r="F59" s="128"/>
      <c r="G59" s="77"/>
      <c r="H59" s="128"/>
      <c r="I59" s="77"/>
      <c r="J59" s="128"/>
      <c r="K59" s="92"/>
      <c r="O59" s="4">
        <f>O58*O$2</f>
        <v>0</v>
      </c>
      <c r="P59" s="4">
        <f>P58*P$2</f>
        <v>0</v>
      </c>
      <c r="Q59" s="4">
        <f>Q58*Q$2</f>
        <v>0</v>
      </c>
      <c r="R59" s="4">
        <f>R58*R$2</f>
        <v>0</v>
      </c>
      <c r="S59" s="4">
        <f>S58*S$2</f>
        <v>0</v>
      </c>
      <c r="T59" s="15">
        <f t="shared" si="3"/>
        <v>0</v>
      </c>
    </row>
    <row r="60" spans="1:20" ht="15" customHeight="1">
      <c r="A60" s="135" t="s">
        <v>134</v>
      </c>
      <c r="B60" s="139" t="s">
        <v>39</v>
      </c>
      <c r="C60" s="78"/>
      <c r="D60" s="136" t="s">
        <v>46</v>
      </c>
      <c r="E60" s="78"/>
      <c r="F60" s="136" t="s">
        <v>31</v>
      </c>
      <c r="G60" s="78"/>
      <c r="H60" s="136" t="s">
        <v>19</v>
      </c>
      <c r="I60" s="78"/>
      <c r="J60" s="136" t="s">
        <v>2</v>
      </c>
      <c r="K60" s="94"/>
      <c r="L60" s="58" t="str">
        <f>IF(T60&gt;1,"Error",IF(T60=0," ",T61*VLOOKUP($N60,Weightings,2)))</f>
        <v> </v>
      </c>
      <c r="N60" s="2" t="s">
        <v>171</v>
      </c>
      <c r="O60" s="4">
        <f>IF(ISBLANK(C60)=FALSE,1,0)</f>
        <v>0</v>
      </c>
      <c r="P60" s="4">
        <f>IF(ISBLANK(E60)=FALSE,1,0)</f>
        <v>0</v>
      </c>
      <c r="Q60" s="4">
        <f>IF(ISBLANK(G60)=FALSE,1,0)</f>
        <v>0</v>
      </c>
      <c r="R60" s="4">
        <f>IF(ISBLANK(I60)=FALSE,1,0)</f>
        <v>0</v>
      </c>
      <c r="S60" s="4">
        <f>IF(ISBLANK(K60)=FALSE,1,0)</f>
        <v>0</v>
      </c>
      <c r="T60" s="15">
        <f t="shared" si="3"/>
        <v>0</v>
      </c>
    </row>
    <row r="61" spans="1:20" ht="51" customHeight="1">
      <c r="A61" s="127"/>
      <c r="B61" s="125"/>
      <c r="C61" s="77"/>
      <c r="D61" s="128"/>
      <c r="E61" s="77"/>
      <c r="F61" s="128"/>
      <c r="G61" s="77"/>
      <c r="H61" s="128"/>
      <c r="I61" s="77"/>
      <c r="J61" s="128"/>
      <c r="K61" s="92"/>
      <c r="O61" s="4">
        <f>O60*O$2</f>
        <v>0</v>
      </c>
      <c r="P61" s="4">
        <f>P60*P$2</f>
        <v>0</v>
      </c>
      <c r="Q61" s="4">
        <f>Q60*Q$2</f>
        <v>0</v>
      </c>
      <c r="R61" s="4">
        <f>R60*R$2</f>
        <v>0</v>
      </c>
      <c r="S61" s="4">
        <f>S60*S$2</f>
        <v>0</v>
      </c>
      <c r="T61" s="15">
        <f t="shared" si="3"/>
        <v>0</v>
      </c>
    </row>
    <row r="62" spans="1:20" s="31" customFormat="1" ht="15" customHeight="1">
      <c r="A62" s="135" t="s">
        <v>135</v>
      </c>
      <c r="B62" s="139" t="s">
        <v>40</v>
      </c>
      <c r="C62" s="71"/>
      <c r="D62" s="136" t="s">
        <v>47</v>
      </c>
      <c r="E62" s="71"/>
      <c r="F62" s="136" t="s">
        <v>32</v>
      </c>
      <c r="G62" s="71"/>
      <c r="H62" s="136" t="s">
        <v>20</v>
      </c>
      <c r="I62" s="71"/>
      <c r="J62" s="136" t="s">
        <v>3</v>
      </c>
      <c r="K62" s="91"/>
      <c r="L62" s="58" t="str">
        <f>IF(T62&gt;1,"Error",IF(T62=0," ",T63*VLOOKUP($N62,Weightings,2)))</f>
        <v> </v>
      </c>
      <c r="N62" s="31" t="s">
        <v>173</v>
      </c>
      <c r="O62" s="4">
        <f>IF(ISBLANK(C62)=FALSE,1,0)</f>
        <v>0</v>
      </c>
      <c r="P62" s="4">
        <f>IF(ISBLANK(E62)=FALSE,1,0)</f>
        <v>0</v>
      </c>
      <c r="Q62" s="4">
        <f>IF(ISBLANK(G62)=FALSE,1,0)</f>
        <v>0</v>
      </c>
      <c r="R62" s="4">
        <f>IF(ISBLANK(I62)=FALSE,1,0)</f>
        <v>0</v>
      </c>
      <c r="S62" s="4">
        <f>IF(ISBLANK(K62)=FALSE,1,0)</f>
        <v>0</v>
      </c>
      <c r="T62" s="15">
        <f t="shared" si="3"/>
        <v>0</v>
      </c>
    </row>
    <row r="63" spans="1:20" ht="42.75" customHeight="1">
      <c r="A63" s="119"/>
      <c r="B63" s="108"/>
      <c r="C63" s="77"/>
      <c r="D63" s="123"/>
      <c r="E63" s="77"/>
      <c r="F63" s="123"/>
      <c r="G63" s="77"/>
      <c r="H63" s="123"/>
      <c r="I63" s="77"/>
      <c r="J63" s="123"/>
      <c r="K63" s="92"/>
      <c r="O63" s="4">
        <f>O62*O$2</f>
        <v>0</v>
      </c>
      <c r="P63" s="4">
        <f>P62*P$2</f>
        <v>0</v>
      </c>
      <c r="Q63" s="4">
        <f>Q62*Q$2</f>
        <v>0</v>
      </c>
      <c r="R63" s="4">
        <f>R62*R$2</f>
        <v>0</v>
      </c>
      <c r="S63" s="4">
        <f>S62*S$2</f>
        <v>0</v>
      </c>
      <c r="T63" s="15">
        <f t="shared" si="3"/>
        <v>0</v>
      </c>
    </row>
    <row r="64" spans="1:20" ht="15" customHeight="1">
      <c r="A64" s="135" t="s">
        <v>136</v>
      </c>
      <c r="B64" s="139" t="s">
        <v>41</v>
      </c>
      <c r="C64" s="78"/>
      <c r="D64" s="136" t="s">
        <v>48</v>
      </c>
      <c r="E64" s="78"/>
      <c r="F64" s="136" t="s">
        <v>33</v>
      </c>
      <c r="G64" s="78"/>
      <c r="H64" s="136" t="s">
        <v>21</v>
      </c>
      <c r="I64" s="78"/>
      <c r="J64" s="136" t="s">
        <v>4</v>
      </c>
      <c r="K64" s="94"/>
      <c r="L64" s="58" t="str">
        <f>IF(T64&gt;1,"Error",IF(T64=0," ",T65*VLOOKUP($N64,Weightings,2)))</f>
        <v> </v>
      </c>
      <c r="N64" s="2" t="s">
        <v>172</v>
      </c>
      <c r="O64" s="4">
        <f>IF(ISBLANK(C64)=FALSE,1,0)</f>
        <v>0</v>
      </c>
      <c r="P64" s="4">
        <f>IF(ISBLANK(E64)=FALSE,1,0)</f>
        <v>0</v>
      </c>
      <c r="Q64" s="4">
        <f>IF(ISBLANK(G64)=FALSE,1,0)</f>
        <v>0</v>
      </c>
      <c r="R64" s="4">
        <f>IF(ISBLANK(I64)=FALSE,1,0)</f>
        <v>0</v>
      </c>
      <c r="S64" s="4">
        <f>IF(ISBLANK(K64)=FALSE,1,0)</f>
        <v>0</v>
      </c>
      <c r="T64" s="15">
        <f t="shared" si="3"/>
        <v>0</v>
      </c>
    </row>
    <row r="65" spans="1:20" ht="28.5" customHeight="1">
      <c r="A65" s="127"/>
      <c r="B65" s="140"/>
      <c r="C65" s="77"/>
      <c r="D65" s="128"/>
      <c r="E65" s="77"/>
      <c r="F65" s="128"/>
      <c r="G65" s="77"/>
      <c r="H65" s="128"/>
      <c r="I65" s="77"/>
      <c r="J65" s="128"/>
      <c r="K65" s="92"/>
      <c r="O65" s="4">
        <f>O64*O$2</f>
        <v>0</v>
      </c>
      <c r="P65" s="4">
        <f>P64*P$2</f>
        <v>0</v>
      </c>
      <c r="Q65" s="4">
        <f>Q64*Q$2</f>
        <v>0</v>
      </c>
      <c r="R65" s="4">
        <f>R64*R$2</f>
        <v>0</v>
      </c>
      <c r="S65" s="4">
        <f>S64*S$2</f>
        <v>0</v>
      </c>
      <c r="T65" s="15">
        <f t="shared" si="3"/>
        <v>0</v>
      </c>
    </row>
    <row r="66" spans="1:20" ht="15" customHeight="1">
      <c r="A66" s="135" t="s">
        <v>151</v>
      </c>
      <c r="B66" s="121" t="s">
        <v>42</v>
      </c>
      <c r="C66" s="78"/>
      <c r="D66" s="122" t="s">
        <v>25</v>
      </c>
      <c r="E66" s="78"/>
      <c r="F66" s="122" t="s">
        <v>34</v>
      </c>
      <c r="G66" s="78"/>
      <c r="H66" s="122" t="s">
        <v>22</v>
      </c>
      <c r="I66" s="78"/>
      <c r="J66" s="122" t="s">
        <v>5</v>
      </c>
      <c r="K66" s="94"/>
      <c r="L66" s="58" t="str">
        <f>IF(T66&gt;1,"Error",IF(T66=0," ",T67*VLOOKUP($N66,Weightings,2)))</f>
        <v> </v>
      </c>
      <c r="N66" s="2" t="s">
        <v>172</v>
      </c>
      <c r="O66" s="4">
        <f>IF(ISBLANK(C66)=FALSE,1,0)</f>
        <v>0</v>
      </c>
      <c r="P66" s="4">
        <f>IF(ISBLANK(E66)=FALSE,1,0)</f>
        <v>0</v>
      </c>
      <c r="Q66" s="4">
        <f>IF(ISBLANK(G66)=FALSE,1,0)</f>
        <v>0</v>
      </c>
      <c r="R66" s="4">
        <f>IF(ISBLANK(I66)=FALSE,1,0)</f>
        <v>0</v>
      </c>
      <c r="S66" s="4">
        <f>IF(ISBLANK(K66)=FALSE,1,0)</f>
        <v>0</v>
      </c>
      <c r="T66" s="15">
        <f t="shared" si="3"/>
        <v>0</v>
      </c>
    </row>
    <row r="67" spans="1:20" ht="46.5" customHeight="1">
      <c r="A67" s="127"/>
      <c r="B67" s="125"/>
      <c r="C67" s="77"/>
      <c r="D67" s="128"/>
      <c r="E67" s="77"/>
      <c r="F67" s="128"/>
      <c r="G67" s="77"/>
      <c r="H67" s="128"/>
      <c r="I67" s="77"/>
      <c r="J67" s="128"/>
      <c r="K67" s="92"/>
      <c r="O67" s="4">
        <f>O66*O$2</f>
        <v>0</v>
      </c>
      <c r="P67" s="4">
        <f>P66*P$2</f>
        <v>0</v>
      </c>
      <c r="Q67" s="4">
        <f>Q66*Q$2</f>
        <v>0</v>
      </c>
      <c r="R67" s="4">
        <f>R66*R$2</f>
        <v>0</v>
      </c>
      <c r="S67" s="4">
        <f>S66*S$2</f>
        <v>0</v>
      </c>
      <c r="T67" s="15">
        <f t="shared" si="3"/>
        <v>0</v>
      </c>
    </row>
    <row r="68" spans="1:20" ht="15" customHeight="1">
      <c r="A68" s="135" t="s">
        <v>129</v>
      </c>
      <c r="B68" s="121" t="s">
        <v>43</v>
      </c>
      <c r="C68" s="78"/>
      <c r="D68" s="122" t="s">
        <v>26</v>
      </c>
      <c r="E68" s="78"/>
      <c r="F68" s="122" t="s">
        <v>35</v>
      </c>
      <c r="G68" s="78"/>
      <c r="H68" s="122" t="s">
        <v>23</v>
      </c>
      <c r="I68" s="78"/>
      <c r="J68" s="122" t="s">
        <v>6</v>
      </c>
      <c r="K68" s="94"/>
      <c r="L68" s="58" t="str">
        <f>IF(T68&gt;1,"Error",IF(T68=0," ",T69*VLOOKUP($N68,Weightings,2)))</f>
        <v> </v>
      </c>
      <c r="N68" s="2" t="s">
        <v>172</v>
      </c>
      <c r="O68" s="4">
        <f>IF(ISBLANK(C68)=FALSE,1,0)</f>
        <v>0</v>
      </c>
      <c r="P68" s="4">
        <f>IF(ISBLANK(E68)=FALSE,1,0)</f>
        <v>0</v>
      </c>
      <c r="Q68" s="4">
        <f>IF(ISBLANK(G68)=FALSE,1,0)</f>
        <v>0</v>
      </c>
      <c r="R68" s="4">
        <f>IF(ISBLANK(I68)=FALSE,1,0)</f>
        <v>0</v>
      </c>
      <c r="S68" s="4">
        <f>IF(ISBLANK(K68)=FALSE,1,0)</f>
        <v>0</v>
      </c>
      <c r="T68" s="15">
        <f t="shared" si="3"/>
        <v>0</v>
      </c>
    </row>
    <row r="69" spans="1:20" ht="49.5" customHeight="1">
      <c r="A69" s="127"/>
      <c r="B69" s="125"/>
      <c r="C69" s="77"/>
      <c r="D69" s="128"/>
      <c r="E69" s="77"/>
      <c r="F69" s="128"/>
      <c r="G69" s="77"/>
      <c r="H69" s="128"/>
      <c r="I69" s="77"/>
      <c r="J69" s="128"/>
      <c r="K69" s="92"/>
      <c r="O69" s="4">
        <f>O68*O$2</f>
        <v>0</v>
      </c>
      <c r="P69" s="4">
        <f>P68*P$2</f>
        <v>0</v>
      </c>
      <c r="Q69" s="4">
        <f>Q68*Q$2</f>
        <v>0</v>
      </c>
      <c r="R69" s="4">
        <f>R68*R$2</f>
        <v>0</v>
      </c>
      <c r="S69" s="4">
        <f>S68*S$2</f>
        <v>0</v>
      </c>
      <c r="T69" s="15">
        <f t="shared" si="3"/>
        <v>0</v>
      </c>
    </row>
    <row r="70" spans="1:20" ht="15" customHeight="1">
      <c r="A70" s="135" t="s">
        <v>140</v>
      </c>
      <c r="B70" s="121" t="s">
        <v>44</v>
      </c>
      <c r="C70" s="78"/>
      <c r="D70" s="122" t="s">
        <v>27</v>
      </c>
      <c r="E70" s="78"/>
      <c r="F70" s="122" t="s">
        <v>36</v>
      </c>
      <c r="G70" s="78"/>
      <c r="H70" s="122" t="s">
        <v>24</v>
      </c>
      <c r="I70" s="78"/>
      <c r="J70" s="122" t="s">
        <v>7</v>
      </c>
      <c r="K70" s="94"/>
      <c r="L70" s="58" t="str">
        <f>IF(T70&gt;1,"Error",IF(T70=0," ",T71*VLOOKUP($N70,Weightings,2)))</f>
        <v> </v>
      </c>
      <c r="N70" s="2" t="s">
        <v>172</v>
      </c>
      <c r="O70" s="4">
        <f>IF(ISBLANK(C70)=FALSE,1,0)</f>
        <v>0</v>
      </c>
      <c r="P70" s="4">
        <f>IF(ISBLANK(E70)=FALSE,1,0)</f>
        <v>0</v>
      </c>
      <c r="Q70" s="4">
        <f>IF(ISBLANK(G70)=FALSE,1,0)</f>
        <v>0</v>
      </c>
      <c r="R70" s="4">
        <f>IF(ISBLANK(I70)=FALSE,1,0)</f>
        <v>0</v>
      </c>
      <c r="S70" s="4">
        <f>IF(ISBLANK(K70)=FALSE,1,0)</f>
        <v>0</v>
      </c>
      <c r="T70" s="15">
        <f t="shared" si="3"/>
        <v>0</v>
      </c>
    </row>
    <row r="71" spans="1:20" ht="36" customHeight="1">
      <c r="A71" s="127"/>
      <c r="B71" s="140"/>
      <c r="C71" s="79"/>
      <c r="D71" s="128"/>
      <c r="E71" s="79"/>
      <c r="F71" s="128"/>
      <c r="G71" s="79"/>
      <c r="H71" s="128"/>
      <c r="I71" s="79"/>
      <c r="J71" s="128"/>
      <c r="K71" s="95"/>
      <c r="O71" s="4">
        <f>O70*O$2</f>
        <v>0</v>
      </c>
      <c r="P71" s="4">
        <f>P70*P$2</f>
        <v>0</v>
      </c>
      <c r="Q71" s="4">
        <f>Q70*Q$2</f>
        <v>0</v>
      </c>
      <c r="R71" s="4">
        <f>R70*R$2</f>
        <v>0</v>
      </c>
      <c r="S71" s="4">
        <f>S70*S$2</f>
        <v>0</v>
      </c>
      <c r="T71" s="15">
        <f t="shared" si="3"/>
        <v>0</v>
      </c>
    </row>
    <row r="72" spans="10:12" ht="15" customHeight="1" hidden="1">
      <c r="J72" s="59" t="s">
        <v>166</v>
      </c>
      <c r="K72" s="75"/>
      <c r="L72" s="60">
        <f>SUM(L54:L70)</f>
        <v>0</v>
      </c>
    </row>
    <row r="73" spans="10:12" ht="18" customHeight="1" hidden="1">
      <c r="J73" s="65" t="s">
        <v>167</v>
      </c>
      <c r="L73" s="58">
        <f>L72+L49+L36+L21</f>
        <v>-1.5</v>
      </c>
    </row>
    <row r="74" spans="1:10" ht="12" hidden="1">
      <c r="A74" s="10"/>
      <c r="B74" s="10"/>
      <c r="C74" s="82"/>
      <c r="D74" s="10"/>
      <c r="E74" s="82"/>
      <c r="F74" s="9"/>
      <c r="G74" s="75"/>
      <c r="H74" s="9"/>
      <c r="I74" s="75"/>
      <c r="J74" s="10"/>
    </row>
    <row r="75" spans="1:10" ht="12" hidden="1">
      <c r="A75" s="10"/>
      <c r="B75" s="10"/>
      <c r="C75" s="82"/>
      <c r="D75" s="10"/>
      <c r="E75" s="82"/>
      <c r="F75" s="9"/>
      <c r="G75" s="75"/>
      <c r="H75" s="9"/>
      <c r="I75" s="75"/>
      <c r="J75" s="10"/>
    </row>
    <row r="76" ht="12" hidden="1"/>
  </sheetData>
  <sheetProtection password="E98E" sheet="1" objects="1" scenarios="1" selectLockedCells="1"/>
  <mergeCells count="178">
    <mergeCell ref="J66:J67"/>
    <mergeCell ref="F58:F59"/>
    <mergeCell ref="H58:H59"/>
    <mergeCell ref="J58:J59"/>
    <mergeCell ref="J60:J61"/>
    <mergeCell ref="F64:F65"/>
    <mergeCell ref="J64:J65"/>
    <mergeCell ref="H64:H65"/>
    <mergeCell ref="H60:H61"/>
    <mergeCell ref="J53:K53"/>
    <mergeCell ref="B53:C53"/>
    <mergeCell ref="D53:E53"/>
    <mergeCell ref="F53:G53"/>
    <mergeCell ref="H53:I53"/>
    <mergeCell ref="H66:H67"/>
    <mergeCell ref="H68:H69"/>
    <mergeCell ref="A66:A67"/>
    <mergeCell ref="D66:D67"/>
    <mergeCell ref="H70:H71"/>
    <mergeCell ref="B66:B67"/>
    <mergeCell ref="B68:B69"/>
    <mergeCell ref="J70:J71"/>
    <mergeCell ref="A68:A69"/>
    <mergeCell ref="A70:A71"/>
    <mergeCell ref="D68:D69"/>
    <mergeCell ref="D70:D71"/>
    <mergeCell ref="F70:F71"/>
    <mergeCell ref="F68:F69"/>
    <mergeCell ref="B70:B71"/>
    <mergeCell ref="J68:J69"/>
    <mergeCell ref="A62:A63"/>
    <mergeCell ref="B62:B63"/>
    <mergeCell ref="F66:F67"/>
    <mergeCell ref="B60:B61"/>
    <mergeCell ref="D64:D65"/>
    <mergeCell ref="B64:B65"/>
    <mergeCell ref="A64:A65"/>
    <mergeCell ref="D60:D61"/>
    <mergeCell ref="D62:D63"/>
    <mergeCell ref="F60:F61"/>
    <mergeCell ref="J62:J63"/>
    <mergeCell ref="H62:H63"/>
    <mergeCell ref="D56:D57"/>
    <mergeCell ref="B56:B57"/>
    <mergeCell ref="B58:B59"/>
    <mergeCell ref="D58:D59"/>
    <mergeCell ref="F62:F63"/>
    <mergeCell ref="H56:H57"/>
    <mergeCell ref="F56:F57"/>
    <mergeCell ref="B54:B55"/>
    <mergeCell ref="D54:D55"/>
    <mergeCell ref="F54:F55"/>
    <mergeCell ref="H54:H55"/>
    <mergeCell ref="A54:A55"/>
    <mergeCell ref="A56:A57"/>
    <mergeCell ref="A58:A59"/>
    <mergeCell ref="A60:A61"/>
    <mergeCell ref="J45:J46"/>
    <mergeCell ref="F47:F48"/>
    <mergeCell ref="H47:H48"/>
    <mergeCell ref="J47:J48"/>
    <mergeCell ref="J54:J55"/>
    <mergeCell ref="J56:J57"/>
    <mergeCell ref="H43:H44"/>
    <mergeCell ref="J43:J44"/>
    <mergeCell ref="A45:A46"/>
    <mergeCell ref="A47:A48"/>
    <mergeCell ref="B45:B46"/>
    <mergeCell ref="B47:B48"/>
    <mergeCell ref="D45:D46"/>
    <mergeCell ref="D47:D48"/>
    <mergeCell ref="F45:F46"/>
    <mergeCell ref="H45:H46"/>
    <mergeCell ref="A43:A44"/>
    <mergeCell ref="B43:B44"/>
    <mergeCell ref="D43:D44"/>
    <mergeCell ref="F43:F44"/>
    <mergeCell ref="H40:I40"/>
    <mergeCell ref="J40:K40"/>
    <mergeCell ref="A41:A42"/>
    <mergeCell ref="B41:B42"/>
    <mergeCell ref="D41:D42"/>
    <mergeCell ref="F41:F42"/>
    <mergeCell ref="H41:H42"/>
    <mergeCell ref="J41:J42"/>
    <mergeCell ref="A38:E38"/>
    <mergeCell ref="B40:C40"/>
    <mergeCell ref="D40:E40"/>
    <mergeCell ref="F40:G40"/>
    <mergeCell ref="F34:F35"/>
    <mergeCell ref="H34:H35"/>
    <mergeCell ref="H32:H33"/>
    <mergeCell ref="H30:H31"/>
    <mergeCell ref="J34:J35"/>
    <mergeCell ref="J32:J33"/>
    <mergeCell ref="J30:J31"/>
    <mergeCell ref="A34:A35"/>
    <mergeCell ref="B30:B31"/>
    <mergeCell ref="B32:B33"/>
    <mergeCell ref="B34:B35"/>
    <mergeCell ref="D34:D35"/>
    <mergeCell ref="D32:D33"/>
    <mergeCell ref="D30:D31"/>
    <mergeCell ref="H25:I25"/>
    <mergeCell ref="J25:K25"/>
    <mergeCell ref="J26:J27"/>
    <mergeCell ref="J28:J29"/>
    <mergeCell ref="A30:A31"/>
    <mergeCell ref="A32:A33"/>
    <mergeCell ref="F30:F31"/>
    <mergeCell ref="F32:F33"/>
    <mergeCell ref="A26:A27"/>
    <mergeCell ref="A28:A29"/>
    <mergeCell ref="B26:B27"/>
    <mergeCell ref="D26:D27"/>
    <mergeCell ref="F26:F27"/>
    <mergeCell ref="H26:H27"/>
    <mergeCell ref="H28:H29"/>
    <mergeCell ref="F28:F29"/>
    <mergeCell ref="D28:D29"/>
    <mergeCell ref="B28:B29"/>
    <mergeCell ref="A23:E23"/>
    <mergeCell ref="B25:C25"/>
    <mergeCell ref="D25:E25"/>
    <mergeCell ref="F25:G25"/>
    <mergeCell ref="B4:C4"/>
    <mergeCell ref="B5:B6"/>
    <mergeCell ref="A5:A6"/>
    <mergeCell ref="B7:B8"/>
    <mergeCell ref="D5:D6"/>
    <mergeCell ref="F5:F6"/>
    <mergeCell ref="H5:H6"/>
    <mergeCell ref="J5:J6"/>
    <mergeCell ref="J4:K4"/>
    <mergeCell ref="H4:I4"/>
    <mergeCell ref="F4:G4"/>
    <mergeCell ref="D4:E4"/>
    <mergeCell ref="F7:F8"/>
    <mergeCell ref="B9:B10"/>
    <mergeCell ref="D9:D10"/>
    <mergeCell ref="F9:F10"/>
    <mergeCell ref="H7:H8"/>
    <mergeCell ref="J7:J8"/>
    <mergeCell ref="A7:A8"/>
    <mergeCell ref="A13:A14"/>
    <mergeCell ref="F13:F14"/>
    <mergeCell ref="H13:H14"/>
    <mergeCell ref="J13:J14"/>
    <mergeCell ref="B13:B14"/>
    <mergeCell ref="D13:D14"/>
    <mergeCell ref="D7:D8"/>
    <mergeCell ref="H9:H10"/>
    <mergeCell ref="J9:J10"/>
    <mergeCell ref="F11:F12"/>
    <mergeCell ref="H11:H12"/>
    <mergeCell ref="J11:J12"/>
    <mergeCell ref="A9:A10"/>
    <mergeCell ref="A11:A12"/>
    <mergeCell ref="B11:B12"/>
    <mergeCell ref="D11:D12"/>
    <mergeCell ref="D17:D18"/>
    <mergeCell ref="F17:F18"/>
    <mergeCell ref="D15:D16"/>
    <mergeCell ref="F15:F16"/>
    <mergeCell ref="A15:A16"/>
    <mergeCell ref="B15:B16"/>
    <mergeCell ref="A17:A18"/>
    <mergeCell ref="B17:B18"/>
    <mergeCell ref="H15:H16"/>
    <mergeCell ref="J15:J16"/>
    <mergeCell ref="B19:B20"/>
    <mergeCell ref="A19:A20"/>
    <mergeCell ref="J19:J20"/>
    <mergeCell ref="H19:H20"/>
    <mergeCell ref="F19:F20"/>
    <mergeCell ref="D19:D20"/>
    <mergeCell ref="H17:H18"/>
    <mergeCell ref="J17:J18"/>
  </mergeCells>
  <conditionalFormatting sqref="L5 L13 L15 L72:L73 L7 L9 L11 L17 L19 L26 L28 L30 L32 L34 L41 L43 L45 L47 L54 L56 L58 L60 L62 L64 L66 L68 L21 L36 L70">
    <cfRule type="cellIs" priority="1" dxfId="1" operator="equal" stopIfTrue="1">
      <formula>"Error"</formula>
    </cfRule>
  </conditionalFormatting>
  <printOptions horizontalCentered="1"/>
  <pageMargins left="0.31496062992125984" right="0.31496062992125984" top="0.5905511811023623" bottom="0.5905511811023623" header="0.3937007874015748" footer="0.3937007874015748"/>
  <pageSetup horizontalDpi="600" verticalDpi="600" orientation="landscape" paperSize="9" scale="75" r:id="rId2"/>
  <headerFooter alignWithMargins="0">
    <oddHeader>&amp;L&amp;"Times New Roman,Bold"&amp;9Social Investment Scotland&amp;R&amp;"Times New Roman,Bold"&amp;9Organisational Assessment Matrix</oddHeader>
    <oddFooter>&amp;L&amp;Z&amp;F</oddFooter>
  </headerFooter>
  <rowBreaks count="3" manualBreakCount="3">
    <brk id="21" max="255" man="1"/>
    <brk id="36" max="255" man="1"/>
    <brk id="49"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E62"/>
  <sheetViews>
    <sheetView zoomScalePageLayoutView="0" workbookViewId="0" topLeftCell="A1">
      <selection activeCell="E4" sqref="E4:F35"/>
    </sheetView>
  </sheetViews>
  <sheetFormatPr defaultColWidth="9" defaultRowHeight="12.75"/>
  <cols>
    <col min="1" max="1" width="43.33203125" style="0" customWidth="1"/>
    <col min="2" max="2" width="9" style="0" customWidth="1"/>
    <col min="3" max="3" width="10" style="0" customWidth="1"/>
    <col min="4" max="4" width="27.16015625" style="100" customWidth="1"/>
  </cols>
  <sheetData>
    <row r="1" spans="1:5" s="41" customFormat="1" ht="19.5" customHeight="1">
      <c r="A1" s="101" t="str">
        <f>Matrix!B1</f>
        <v>New Farmers Programme</v>
      </c>
      <c r="B1" s="4"/>
      <c r="C1" s="4"/>
      <c r="D1" s="23"/>
      <c r="E1" s="4"/>
    </row>
    <row r="2" spans="1:5" s="41" customFormat="1" ht="19.5" customHeight="1">
      <c r="A2" s="4"/>
      <c r="B2" s="146" t="s">
        <v>169</v>
      </c>
      <c r="C2" s="147"/>
      <c r="D2" s="23" t="s">
        <v>168</v>
      </c>
      <c r="E2" s="4"/>
    </row>
    <row r="3" spans="1:5" s="41" customFormat="1" ht="15" customHeight="1">
      <c r="A3" s="53" t="s">
        <v>15</v>
      </c>
      <c r="B3" s="4"/>
      <c r="C3" s="4"/>
      <c r="D3" s="23"/>
      <c r="E3" s="4"/>
    </row>
    <row r="4" spans="1:5" s="41" customFormat="1" ht="15" customHeight="1">
      <c r="A4" s="57" t="s">
        <v>145</v>
      </c>
      <c r="B4" s="98" t="str">
        <f>Matrix!L5</f>
        <v> </v>
      </c>
      <c r="C4" s="98"/>
      <c r="D4" s="23" t="str">
        <f>IF(B4=" "," ",VLOOKUP(Matrix!T6,Ratings,2))</f>
        <v> </v>
      </c>
      <c r="E4" s="4"/>
    </row>
    <row r="5" spans="1:5" s="41" customFormat="1" ht="15" customHeight="1">
      <c r="A5" s="57" t="s">
        <v>143</v>
      </c>
      <c r="B5" s="98" t="str">
        <f>Matrix!L7</f>
        <v> </v>
      </c>
      <c r="C5" s="98"/>
      <c r="D5" s="23" t="str">
        <f>IF(B5=" "," ",VLOOKUP(Matrix!T8,Ratings,2))</f>
        <v> </v>
      </c>
      <c r="E5" s="4"/>
    </row>
    <row r="6" spans="1:5" s="41" customFormat="1" ht="15" customHeight="1">
      <c r="A6" s="57" t="s">
        <v>144</v>
      </c>
      <c r="B6" s="98" t="str">
        <f>Matrix!L9</f>
        <v> </v>
      </c>
      <c r="C6" s="98"/>
      <c r="D6" s="23" t="str">
        <f>IF(B6=" "," ",VLOOKUP(Matrix!T10,Ratings,2))</f>
        <v> </v>
      </c>
      <c r="E6" s="4"/>
    </row>
    <row r="7" spans="1:5" s="41" customFormat="1" ht="15" customHeight="1">
      <c r="A7" s="57" t="s">
        <v>16</v>
      </c>
      <c r="B7" s="98" t="str">
        <f>Matrix!L11</f>
        <v> </v>
      </c>
      <c r="C7" s="98"/>
      <c r="D7" s="23" t="str">
        <f>IF(B7=" "," ",VLOOKUP(Matrix!T12,Ratings,2))</f>
        <v> </v>
      </c>
      <c r="E7" s="4"/>
    </row>
    <row r="8" spans="1:5" s="41" customFormat="1" ht="15" customHeight="1">
      <c r="A8" s="57" t="s">
        <v>137</v>
      </c>
      <c r="B8" s="98" t="str">
        <f>Matrix!L13</f>
        <v> </v>
      </c>
      <c r="C8" s="98"/>
      <c r="D8" s="23" t="str">
        <f>IF(B8=" "," ",VLOOKUP(Matrix!T14,Ratings,2))</f>
        <v> </v>
      </c>
      <c r="E8" s="4"/>
    </row>
    <row r="9" spans="1:5" s="41" customFormat="1" ht="15" customHeight="1">
      <c r="A9" s="57" t="s">
        <v>141</v>
      </c>
      <c r="B9" s="98" t="str">
        <f>Matrix!L15</f>
        <v> </v>
      </c>
      <c r="C9" s="98"/>
      <c r="D9" s="23" t="str">
        <f>IF(B9=" "," ",VLOOKUP(Matrix!T16,Ratings,2))</f>
        <v> </v>
      </c>
      <c r="E9" s="4"/>
    </row>
    <row r="10" spans="1:5" s="41" customFormat="1" ht="15" customHeight="1">
      <c r="A10" s="57" t="s">
        <v>158</v>
      </c>
      <c r="B10" s="98" t="str">
        <f>Matrix!L17</f>
        <v> </v>
      </c>
      <c r="C10" s="98"/>
      <c r="D10" s="23" t="str">
        <f>IF(B10=" "," ",VLOOKUP(Matrix!T18,Ratings,2))</f>
        <v> </v>
      </c>
      <c r="E10" s="4"/>
    </row>
    <row r="11" spans="1:5" s="41" customFormat="1" ht="15" customHeight="1">
      <c r="A11" s="57" t="s">
        <v>133</v>
      </c>
      <c r="B11" s="98">
        <f>Matrix!L19</f>
        <v>0.5</v>
      </c>
      <c r="C11" s="98"/>
      <c r="D11" s="23" t="str">
        <f>IF(B11=" "," ",VLOOKUP(Matrix!T20,Ratings,2))</f>
        <v>Good</v>
      </c>
      <c r="E11" s="4"/>
    </row>
    <row r="12" spans="1:5" s="41" customFormat="1" ht="15" customHeight="1">
      <c r="A12" s="4"/>
      <c r="B12" s="98"/>
      <c r="C12" s="98">
        <f>Matrix!L21</f>
        <v>0.5</v>
      </c>
      <c r="D12" s="23"/>
      <c r="E12" s="4"/>
    </row>
    <row r="13" spans="1:5" s="41" customFormat="1" ht="15" customHeight="1">
      <c r="A13" s="54" t="s">
        <v>14</v>
      </c>
      <c r="B13" s="98"/>
      <c r="C13" s="98"/>
      <c r="D13" s="23"/>
      <c r="E13" s="4"/>
    </row>
    <row r="14" spans="1:5" s="41" customFormat="1" ht="15" customHeight="1">
      <c r="A14" s="57" t="s">
        <v>179</v>
      </c>
      <c r="B14" s="98" t="str">
        <f>Matrix!L26</f>
        <v> </v>
      </c>
      <c r="C14" s="98"/>
      <c r="D14" s="23" t="str">
        <f>IF(B14=" "," ",VLOOKUP(Matrix!T27,Ratings,2))</f>
        <v> </v>
      </c>
      <c r="E14" s="4"/>
    </row>
    <row r="15" spans="1:5" s="41" customFormat="1" ht="15" customHeight="1">
      <c r="A15" s="57" t="s">
        <v>138</v>
      </c>
      <c r="B15" s="98">
        <f>Matrix!L28</f>
        <v>-2</v>
      </c>
      <c r="C15" s="98"/>
      <c r="D15" s="23" t="str">
        <f>IF(B15=" "," ",VLOOKUP(Matrix!T29,Ratings,2))</f>
        <v>Weak</v>
      </c>
      <c r="E15" s="4"/>
    </row>
    <row r="16" spans="1:5" s="41" customFormat="1" ht="15" customHeight="1">
      <c r="A16" s="57" t="s">
        <v>149</v>
      </c>
      <c r="B16" s="98" t="str">
        <f>Matrix!L30</f>
        <v> </v>
      </c>
      <c r="C16" s="98"/>
      <c r="D16" s="23" t="str">
        <f>IF(B16=" "," ",VLOOKUP(Matrix!T31,Ratings,2))</f>
        <v> </v>
      </c>
      <c r="E16" s="4"/>
    </row>
    <row r="17" spans="1:5" s="41" customFormat="1" ht="15" customHeight="1">
      <c r="A17" s="57" t="s">
        <v>139</v>
      </c>
      <c r="B17" s="98" t="str">
        <f>Matrix!L32</f>
        <v> </v>
      </c>
      <c r="C17" s="98"/>
      <c r="D17" s="23" t="str">
        <f>IF(B17=" "," ",VLOOKUP(Matrix!T33,Ratings,2))</f>
        <v> </v>
      </c>
      <c r="E17" s="4"/>
    </row>
    <row r="18" spans="1:5" s="41" customFormat="1" ht="15" customHeight="1">
      <c r="A18" s="57" t="s">
        <v>150</v>
      </c>
      <c r="B18" s="98" t="str">
        <f>Matrix!L34</f>
        <v> </v>
      </c>
      <c r="C18" s="98"/>
      <c r="D18" s="23" t="str">
        <f>IF(B18=" "," ",VLOOKUP(Matrix!T35,Ratings,2))</f>
        <v> </v>
      </c>
      <c r="E18" s="4"/>
    </row>
    <row r="19" spans="1:5" s="41" customFormat="1" ht="15" customHeight="1">
      <c r="A19" s="57"/>
      <c r="B19" s="98"/>
      <c r="C19" s="98">
        <f>Matrix!L36</f>
        <v>-2</v>
      </c>
      <c r="D19" s="23"/>
      <c r="E19" s="4"/>
    </row>
    <row r="20" spans="1:5" s="41" customFormat="1" ht="15" customHeight="1">
      <c r="A20" s="55" t="s">
        <v>12</v>
      </c>
      <c r="B20" s="98"/>
      <c r="C20" s="98"/>
      <c r="D20" s="23"/>
      <c r="E20" s="4"/>
    </row>
    <row r="21" spans="1:5" s="41" customFormat="1" ht="15" customHeight="1">
      <c r="A21" s="57" t="s">
        <v>128</v>
      </c>
      <c r="B21" s="98" t="str">
        <f>Matrix!L41</f>
        <v> </v>
      </c>
      <c r="C21" s="98"/>
      <c r="D21" s="23" t="str">
        <f>IF(B21=" "," ",VLOOKUP(Matrix!T42,Ratings,2))</f>
        <v> </v>
      </c>
      <c r="E21" s="4"/>
    </row>
    <row r="22" spans="1:5" s="41" customFormat="1" ht="15" customHeight="1">
      <c r="A22" s="57" t="s">
        <v>159</v>
      </c>
      <c r="B22" s="98" t="str">
        <f>Matrix!L43</f>
        <v> </v>
      </c>
      <c r="C22" s="98"/>
      <c r="D22" s="23" t="str">
        <f>IF(B22=" "," ",VLOOKUP(Matrix!T44,Ratings,2))</f>
        <v> </v>
      </c>
      <c r="E22" s="4"/>
    </row>
    <row r="23" spans="1:5" s="41" customFormat="1" ht="15" customHeight="1">
      <c r="A23" s="57" t="s">
        <v>157</v>
      </c>
      <c r="B23" s="98" t="str">
        <f>Matrix!L45</f>
        <v> </v>
      </c>
      <c r="C23" s="98"/>
      <c r="D23" s="23" t="str">
        <f>IF(B23=" "," ",VLOOKUP(Matrix!T46,Ratings,2))</f>
        <v> </v>
      </c>
      <c r="E23" s="4"/>
    </row>
    <row r="24" spans="1:5" s="41" customFormat="1" ht="15" customHeight="1">
      <c r="A24" s="57" t="s">
        <v>161</v>
      </c>
      <c r="B24" s="98" t="str">
        <f>Matrix!L47</f>
        <v> </v>
      </c>
      <c r="C24" s="98"/>
      <c r="D24" s="23" t="str">
        <f>IF(B24=" "," ",VLOOKUP(Matrix!T48,Ratings,2))</f>
        <v> </v>
      </c>
      <c r="E24" s="4"/>
    </row>
    <row r="25" spans="1:5" s="41" customFormat="1" ht="15" customHeight="1">
      <c r="A25" s="4"/>
      <c r="B25" s="98"/>
      <c r="C25" s="98">
        <f>Matrix!L49</f>
        <v>0</v>
      </c>
      <c r="D25" s="23"/>
      <c r="E25" s="4"/>
    </row>
    <row r="26" spans="1:5" s="41" customFormat="1" ht="15" customHeight="1">
      <c r="A26" s="56" t="s">
        <v>13</v>
      </c>
      <c r="B26" s="98"/>
      <c r="C26" s="98"/>
      <c r="D26" s="23"/>
      <c r="E26" s="4"/>
    </row>
    <row r="27" spans="1:5" s="41" customFormat="1" ht="15" customHeight="1">
      <c r="A27" s="57" t="s">
        <v>160</v>
      </c>
      <c r="B27" s="98" t="str">
        <f>Matrix!L54</f>
        <v> </v>
      </c>
      <c r="C27" s="98"/>
      <c r="D27" s="23" t="str">
        <f>IF(B27=" "," ",VLOOKUP(Matrix!T55,Ratings,2))</f>
        <v> </v>
      </c>
      <c r="E27" s="4"/>
    </row>
    <row r="28" spans="1:5" s="41" customFormat="1" ht="15" customHeight="1">
      <c r="A28" s="57" t="s">
        <v>156</v>
      </c>
      <c r="B28" s="98" t="str">
        <f>Matrix!L56</f>
        <v> </v>
      </c>
      <c r="C28" s="98"/>
      <c r="D28" s="23" t="str">
        <f>IF(B28=" "," ",VLOOKUP(Matrix!T57,Ratings,2))</f>
        <v> </v>
      </c>
      <c r="E28" s="4"/>
    </row>
    <row r="29" spans="1:5" s="41" customFormat="1" ht="15" customHeight="1">
      <c r="A29" s="57" t="s">
        <v>132</v>
      </c>
      <c r="B29" s="98" t="str">
        <f>Matrix!L58</f>
        <v> </v>
      </c>
      <c r="C29" s="98"/>
      <c r="D29" s="23" t="str">
        <f>IF(B29=" "," ",VLOOKUP(Matrix!T59,Ratings,2))</f>
        <v> </v>
      </c>
      <c r="E29" s="4"/>
    </row>
    <row r="30" spans="1:5" s="41" customFormat="1" ht="15" customHeight="1">
      <c r="A30" s="57" t="s">
        <v>134</v>
      </c>
      <c r="B30" s="98" t="str">
        <f>Matrix!L60</f>
        <v> </v>
      </c>
      <c r="C30" s="98"/>
      <c r="D30" s="23" t="str">
        <f>IF(B30=" "," ",VLOOKUP(Matrix!T61,Ratings,2))</f>
        <v> </v>
      </c>
      <c r="E30" s="4"/>
    </row>
    <row r="31" spans="1:5" s="41" customFormat="1" ht="15" customHeight="1">
      <c r="A31" s="57" t="s">
        <v>135</v>
      </c>
      <c r="B31" s="98" t="str">
        <f>Matrix!L62</f>
        <v> </v>
      </c>
      <c r="C31" s="98"/>
      <c r="D31" s="23" t="str">
        <f>IF(B31=" "," ",VLOOKUP(Matrix!T63,Ratings,2))</f>
        <v> </v>
      </c>
      <c r="E31" s="4"/>
    </row>
    <row r="32" spans="1:5" s="41" customFormat="1" ht="15" customHeight="1">
      <c r="A32" s="57" t="s">
        <v>136</v>
      </c>
      <c r="B32" s="98" t="str">
        <f>Matrix!L64</f>
        <v> </v>
      </c>
      <c r="C32" s="98"/>
      <c r="D32" s="23" t="str">
        <f>IF(B32=" "," ",VLOOKUP(Matrix!T65,Ratings,2))</f>
        <v> </v>
      </c>
      <c r="E32" s="4"/>
    </row>
    <row r="33" spans="1:5" s="41" customFormat="1" ht="15" customHeight="1">
      <c r="A33" s="57" t="s">
        <v>151</v>
      </c>
      <c r="B33" s="98" t="str">
        <f>Matrix!L66</f>
        <v> </v>
      </c>
      <c r="C33" s="98"/>
      <c r="D33" s="23" t="str">
        <f>IF(B33=" "," ",VLOOKUP(Matrix!T67,Ratings,2))</f>
        <v> </v>
      </c>
      <c r="E33" s="4"/>
    </row>
    <row r="34" spans="1:5" s="41" customFormat="1" ht="15" customHeight="1">
      <c r="A34" s="57" t="s">
        <v>129</v>
      </c>
      <c r="B34" s="98" t="str">
        <f>Matrix!L68</f>
        <v> </v>
      </c>
      <c r="C34" s="98"/>
      <c r="D34" s="23" t="str">
        <f>IF(B34=" "," ",VLOOKUP(Matrix!T69,Ratings,2))</f>
        <v> </v>
      </c>
      <c r="E34" s="4"/>
    </row>
    <row r="35" spans="1:5" s="41" customFormat="1" ht="15" customHeight="1">
      <c r="A35" s="57" t="s">
        <v>140</v>
      </c>
      <c r="B35" s="98" t="str">
        <f>Matrix!L70</f>
        <v> </v>
      </c>
      <c r="C35" s="98"/>
      <c r="D35" s="23" t="str">
        <f>IF(B35=" "," ",VLOOKUP(Matrix!T71,Ratings,2))</f>
        <v> </v>
      </c>
      <c r="E35" s="4"/>
    </row>
    <row r="36" spans="1:5" s="41" customFormat="1" ht="15" customHeight="1">
      <c r="A36" s="66"/>
      <c r="B36" s="98"/>
      <c r="C36" s="98">
        <f>Matrix!L72</f>
        <v>0</v>
      </c>
      <c r="D36" s="23"/>
      <c r="E36" s="4"/>
    </row>
    <row r="37" spans="1:5" s="41" customFormat="1" ht="19.5" customHeight="1">
      <c r="A37" s="23" t="s">
        <v>167</v>
      </c>
      <c r="B37" s="98"/>
      <c r="C37" s="98">
        <f>Matrix!L73</f>
        <v>-1.5</v>
      </c>
      <c r="D37" s="23"/>
      <c r="E37" s="4"/>
    </row>
    <row r="38" spans="1:5" ht="12.75">
      <c r="A38" s="52"/>
      <c r="B38" s="2"/>
      <c r="C38" s="2"/>
      <c r="D38" s="99"/>
      <c r="E38" s="2"/>
    </row>
    <row r="40" ht="12.75">
      <c r="A40" s="52"/>
    </row>
    <row r="42" ht="12.75">
      <c r="A42" s="52"/>
    </row>
    <row r="62" ht="12.75">
      <c r="A62" s="52"/>
    </row>
  </sheetData>
  <sheetProtection sheet="1" objects="1" scenarios="1" selectLockedCells="1"/>
  <mergeCells count="1">
    <mergeCell ref="B2:C2"/>
  </mergeCells>
  <printOptions horizontalCentered="1"/>
  <pageMargins left="0.3937007874015748" right="0.3937007874015748" top="0.984251968503937" bottom="0.984251968503937" header="0.5118110236220472" footer="0.5118110236220472"/>
  <pageSetup horizontalDpi="600" verticalDpi="600" orientation="portrait" paperSize="9" r:id="rId1"/>
  <headerFooter alignWithMargins="0">
    <oddHeader>&amp;L&amp;"Times New Roman,Bold"&amp;9Social Investment Scotland&amp;R&amp;"Times New Roman,Bold"&amp;9Organisational Assessment Matrix</oddHeader>
  </headerFooter>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investment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ScottA</dc:creator>
  <cp:keywords/>
  <dc:description/>
  <cp:lastModifiedBy>Mies</cp:lastModifiedBy>
  <cp:lastPrinted>2007-11-06T15:27:05Z</cp:lastPrinted>
  <dcterms:created xsi:type="dcterms:W3CDTF">2007-01-31T10:42:56Z</dcterms:created>
  <dcterms:modified xsi:type="dcterms:W3CDTF">2017-08-16T19:13:54Z</dcterms:modified>
  <cp:category/>
  <cp:version/>
  <cp:contentType/>
  <cp:contentStatus/>
</cp:coreProperties>
</file>